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12"/>
  <workbookPr filterPrivacy="1" defaultThemeVersion="124226"/>
  <xr:revisionPtr revIDLastSave="0" documentId="11_0E22106BFD40895217D19583F278AF3CDD9EBB32" xr6:coauthVersionLast="47" xr6:coauthVersionMax="47" xr10:uidLastSave="{00000000-0000-0000-0000-000000000000}"/>
  <bookViews>
    <workbookView xWindow="240" yWindow="70" windowWidth="20740" windowHeight="6970" tabRatio="718" xr2:uid="{00000000-000D-0000-FFFF-FFFF00000000}"/>
  </bookViews>
  <sheets>
    <sheet name="Information Input" sheetId="2" r:id="rId1"/>
    <sheet name="Report 23" sheetId="7" r:id="rId2"/>
    <sheet name="Report 23 YTD Summary" sheetId="8" r:id="rId3"/>
    <sheet name="Premium Revenue Detail" sheetId="11" r:id="rId4"/>
    <sheet name="SRA Expense Detail" sheetId="12" r:id="rId5"/>
    <sheet name="Notes" sheetId="4" r:id="rId6"/>
    <sheet name="Analysis" sheetId="6" r:id="rId7"/>
  </sheets>
  <externalReferences>
    <externalReference r:id="rId8"/>
  </externalReferences>
  <definedNames>
    <definedName name="__123Graph_A" hidden="1">[1]General!$AC$35:$AO$35</definedName>
    <definedName name="__123Graph_AAUTHS" hidden="1">[1]General!$AC$57:$AC$65</definedName>
    <definedName name="__123Graph_AIPIBNR" hidden="1">[1]General!$AF$49:$AO$49</definedName>
    <definedName name="__123Graph_ATOTAL" hidden="1">[1]General!$AC$10:$AO$10</definedName>
    <definedName name="__123Graph_ATYPEA" hidden="1">[1]General!$AC$10:$AO$10</definedName>
    <definedName name="__123Graph_ATYPED" hidden="1">[1]General!$AC$15:$AO$15</definedName>
    <definedName name="__123Graph_ATYPEE" hidden="1">[1]General!$AC$20:$AO$20</definedName>
    <definedName name="__123Graph_ATYPEI" hidden="1">[1]General!$AC$25:$AO$25</definedName>
    <definedName name="__123Graph_ATYPEM" hidden="1">[1]General!$AC$30:$AO$30</definedName>
    <definedName name="__123Graph_ATYPEP" hidden="1">[1]General!$AC$35:$AO$35</definedName>
    <definedName name="__123Graph_ATYPER" hidden="1">[1]General!$AC$40:$AO$40</definedName>
    <definedName name="__123Graph_ATYPESUM" hidden="1">[1]General!$AC$45:$AO$45</definedName>
    <definedName name="__123Graph_B" hidden="1">[1]General!$AC$14:$AO$14</definedName>
    <definedName name="__123Graph_BAUTHS" hidden="1">[1]General!$AE$57:$AE$65</definedName>
    <definedName name="__123Graph_BTOTAL" hidden="1">[1]General!$AC$15:$AO$15</definedName>
    <definedName name="__123Graph_BTYPED" hidden="1">[1]General!$AC$14:$AO$14</definedName>
    <definedName name="__123Graph_BTYPEE" hidden="1">[1]General!$AC$14:$AO$14</definedName>
    <definedName name="__123Graph_BTYPEI" hidden="1">[1]General!$AC$14:$AO$14</definedName>
    <definedName name="__123Graph_BTYPEM" hidden="1">[1]General!$AC$14:$AO$14</definedName>
    <definedName name="__123Graph_BTYPEP" hidden="1">[1]General!$AC$14:$AO$14</definedName>
    <definedName name="__123Graph_BTYPER" hidden="1">[1]General!$AC$14:$AO$14</definedName>
    <definedName name="__123Graph_BTYPESUM" hidden="1">[1]General!$AC$14:$AO$14</definedName>
    <definedName name="__123Graph_CAUTHS" hidden="1">[1]General!$AF$57:$AF$65</definedName>
    <definedName name="__123Graph_CTOTAL" hidden="1">[1]General!$AC$20:$AO$20</definedName>
    <definedName name="__123Graph_DAUTHS" hidden="1">[1]General!$AG$57:$AG$65</definedName>
    <definedName name="__123Graph_DIPIBNR" hidden="1">[1]General!$AF$51:$AO$51</definedName>
    <definedName name="__123Graph_DTOTAL" hidden="1">[1]General!$AC$25:$AO$25</definedName>
    <definedName name="__123Graph_EAUTHS" hidden="1">[1]General!$AH$57:$AH$65</definedName>
    <definedName name="__123Graph_ETOTAL" hidden="1">[1]General!$AC$35:$AO$35</definedName>
    <definedName name="__123Graph_FAUTHS" hidden="1">[1]General!$AI$57:$AI$65</definedName>
    <definedName name="__123Graph_FTOTAL" hidden="1">[1]General!$AC$40:$AO$40</definedName>
    <definedName name="__123Graph_LBL_A" hidden="1">[1]General!$AC$35:$AO$35</definedName>
    <definedName name="__123Graph_LBL_AIPIBNR" hidden="1">[1]General!$AF$49:$AO$49</definedName>
    <definedName name="__123Graph_LBL_ATYPEA" hidden="1">[1]General!$AC$10:$AO$10</definedName>
    <definedName name="__123Graph_LBL_ATYPED" hidden="1">[1]General!$AC$15:$AO$15</definedName>
    <definedName name="__123Graph_LBL_ATYPEE" hidden="1">[1]General!$AC$20:$AO$20</definedName>
    <definedName name="__123Graph_LBL_ATYPEI" hidden="1">[1]General!$AC$25:$AO$25</definedName>
    <definedName name="__123Graph_LBL_ATYPEM" hidden="1">[1]General!$AC$30:$AO$30</definedName>
    <definedName name="__123Graph_LBL_ATYPEP" hidden="1">[1]General!$AC$35:$AO$35</definedName>
    <definedName name="__123Graph_LBL_ATYPER" hidden="1">[1]General!$AC$40:$AO$40</definedName>
    <definedName name="__123Graph_LBL_ATYPESUM" hidden="1">[1]General!$AC$45:$AO$45</definedName>
    <definedName name="__123Graph_LBL_B" hidden="1">[1]General!$AC$15:$AO$15</definedName>
    <definedName name="__123Graph_LBL_BTYPED" hidden="1">[1]General!$AC$15:$AO$15</definedName>
    <definedName name="__123Graph_LBL_BTYPEE" hidden="1">[1]General!$AC$15:$AO$15</definedName>
    <definedName name="__123Graph_LBL_BTYPEI" hidden="1">[1]General!$AC$15:$AO$15</definedName>
    <definedName name="__123Graph_LBL_BTYPEM" hidden="1">[1]General!$AC$15:$AO$15</definedName>
    <definedName name="__123Graph_LBL_BTYPEP" hidden="1">[1]General!$AC$15:$AO$15</definedName>
    <definedName name="__123Graph_LBL_BTYPER" hidden="1">[1]General!$AC$15:$AO$15</definedName>
    <definedName name="__123Graph_LBL_BTYPESUM" hidden="1">[1]General!$AC$15:$AO$15</definedName>
    <definedName name="__123Graph_LBL_DIPIBNR" hidden="1">[1]General!$AF$51:$AO$51</definedName>
    <definedName name="__123Graph_XAUTHS" hidden="1">[1]General!$AA$57:$AA$65</definedName>
    <definedName name="__123Graph_XIPIBNR" hidden="1">[1]General!$AF$5:$AO$5</definedName>
    <definedName name="__123Graph_XTOTAL" hidden="1">[1]General!$AC$6:$AO$6</definedName>
    <definedName name="_Key1" localSheetId="5" hidden="1">#REF!</definedName>
    <definedName name="_Key1" localSheetId="3" hidden="1">#REF!</definedName>
    <definedName name="_Key1" localSheetId="1" hidden="1">#REF!</definedName>
    <definedName name="_Key1" localSheetId="2" hidden="1">#REF!</definedName>
    <definedName name="_Key1" localSheetId="4" hidden="1">#REF!</definedName>
    <definedName name="_Key1" hidden="1">#REF!</definedName>
    <definedName name="_Key2" localSheetId="5" hidden="1">#REF!</definedName>
    <definedName name="_Key2" localSheetId="3" hidden="1">#REF!</definedName>
    <definedName name="_Key2" localSheetId="1" hidden="1">#REF!</definedName>
    <definedName name="_Key2" localSheetId="2" hidden="1">#REF!</definedName>
    <definedName name="_Key2" localSheetId="4" hidden="1">#REF!</definedName>
    <definedName name="_Key2" hidden="1">#REF!</definedName>
    <definedName name="_Order1" hidden="1">255</definedName>
    <definedName name="_Order2" hidden="1">255</definedName>
    <definedName name="_Sort" localSheetId="5" hidden="1">#REF!</definedName>
    <definedName name="_Sort" localSheetId="3" hidden="1">#REF!</definedName>
    <definedName name="_Sort" localSheetId="1" hidden="1">#REF!</definedName>
    <definedName name="_Sort" localSheetId="2" hidden="1">#REF!</definedName>
    <definedName name="_Sort" localSheetId="4" hidden="1">#REF!</definedName>
    <definedName name="_Sort" hidden="1">#REF!</definedName>
    <definedName name="_xlnm.Print_Area" localSheetId="6">Analysis!$A$2:$V$56</definedName>
    <definedName name="_xlnm.Print_Area" localSheetId="0">'Information Input'!$B$2:$K$50</definedName>
    <definedName name="_xlnm.Print_Area" localSheetId="5">Notes!$A$2:$B$70</definedName>
    <definedName name="_xlnm.Print_Area" localSheetId="3">'Premium Revenue Detail'!$B$12:$M$151,'Premium Revenue Detail'!$O$12:$Y$138,'Premium Revenue Detail'!$AA$12:$AM$144,'Premium Revenue Detail'!$AO$12:$AZ$141</definedName>
    <definedName name="_xlnm.Print_Area" localSheetId="1">'Report 23'!$A$2:$AF$72</definedName>
    <definedName name="_xlnm.Print_Area" localSheetId="2">'Report 23 YTD Summary'!$A$2:$H$75</definedName>
    <definedName name="_xlnm.Print_Area" localSheetId="4">'SRA Expense Detail'!$B$12:$M$146,'SRA Expense Detail'!#REF!,'SRA Expense Detail'!$AB$12:$AM$139,'SRA Expense Detail'!$AO$12:$AZ$136</definedName>
    <definedName name="_xlnm.Print_Titles" localSheetId="5">Notes!$2:$10</definedName>
    <definedName name="_xlnm.Print_Titles" localSheetId="3">'Premium Revenue Detail'!$2:$11</definedName>
    <definedName name="_xlnm.Print_Titles" localSheetId="1">'Report 23'!$A:$B,'Report 23'!$2:$13</definedName>
    <definedName name="_xlnm.Print_Titles" localSheetId="2">'Report 23 YTD Summary'!$A:$B,'Report 23 YTD Summary'!$2:$12</definedName>
    <definedName name="_xlnm.Print_Titles" localSheetId="4">'SRA Expense Detail'!$2:$11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6" i="12" l="1"/>
  <c r="P127" i="12"/>
  <c r="P128" i="12"/>
  <c r="P129" i="12"/>
  <c r="P130" i="12"/>
  <c r="P131" i="12"/>
  <c r="P125" i="12"/>
  <c r="Y105" i="12"/>
  <c r="X105" i="12"/>
  <c r="W105" i="12"/>
  <c r="V105" i="12"/>
  <c r="U105" i="12"/>
  <c r="T105" i="12"/>
  <c r="S105" i="12"/>
  <c r="R105" i="12"/>
  <c r="Q105" i="12"/>
  <c r="Z104" i="12"/>
  <c r="Z103" i="12"/>
  <c r="Z102" i="12"/>
  <c r="Z101" i="12"/>
  <c r="Z100" i="12"/>
  <c r="Z99" i="12"/>
  <c r="O99" i="12"/>
  <c r="O100" i="12" s="1"/>
  <c r="O101" i="12" s="1"/>
  <c r="O102" i="12" s="1"/>
  <c r="O103" i="12" s="1"/>
  <c r="O104" i="12" s="1"/>
  <c r="Z98" i="12"/>
  <c r="Y78" i="12"/>
  <c r="X78" i="12"/>
  <c r="W78" i="12"/>
  <c r="V78" i="12"/>
  <c r="U78" i="12"/>
  <c r="T78" i="12"/>
  <c r="S78" i="12"/>
  <c r="R78" i="12"/>
  <c r="Q78" i="12"/>
  <c r="Z77" i="12"/>
  <c r="Z76" i="12"/>
  <c r="Z75" i="12"/>
  <c r="Z74" i="12"/>
  <c r="Z73" i="12"/>
  <c r="Z72" i="12"/>
  <c r="O72" i="12"/>
  <c r="O73" i="12" s="1"/>
  <c r="O74" i="12" s="1"/>
  <c r="O75" i="12" s="1"/>
  <c r="O76" i="12" s="1"/>
  <c r="O77" i="12" s="1"/>
  <c r="Z71" i="12"/>
  <c r="Y51" i="12"/>
  <c r="X51" i="12"/>
  <c r="W51" i="12"/>
  <c r="V51" i="12"/>
  <c r="U51" i="12"/>
  <c r="T51" i="12"/>
  <c r="S51" i="12"/>
  <c r="R51" i="12"/>
  <c r="Q51" i="12"/>
  <c r="Z50" i="12"/>
  <c r="Z49" i="12"/>
  <c r="Z48" i="12"/>
  <c r="Z47" i="12"/>
  <c r="Z46" i="12"/>
  <c r="Z45" i="12"/>
  <c r="O45" i="12"/>
  <c r="O46" i="12" s="1"/>
  <c r="O47" i="12" s="1"/>
  <c r="O48" i="12" s="1"/>
  <c r="O49" i="12" s="1"/>
  <c r="O50" i="12" s="1"/>
  <c r="Z44" i="12"/>
  <c r="Y24" i="12"/>
  <c r="X24" i="12"/>
  <c r="W24" i="12"/>
  <c r="V24" i="12"/>
  <c r="U24" i="12"/>
  <c r="T24" i="12"/>
  <c r="S24" i="12"/>
  <c r="R24" i="12"/>
  <c r="Q24" i="12"/>
  <c r="O2" i="12"/>
  <c r="O3" i="12"/>
  <c r="O4" i="12"/>
  <c r="O5" i="12"/>
  <c r="Z17" i="12"/>
  <c r="O18" i="12"/>
  <c r="O19" i="12" s="1"/>
  <c r="O20" i="12" s="1"/>
  <c r="O21" i="12" s="1"/>
  <c r="O22" i="12" s="1"/>
  <c r="O23" i="12" s="1"/>
  <c r="Z18" i="12"/>
  <c r="Z19" i="12"/>
  <c r="Z20" i="12"/>
  <c r="Z21" i="12"/>
  <c r="Z22" i="12"/>
  <c r="Z23" i="12"/>
  <c r="Q125" i="12"/>
  <c r="R125" i="12"/>
  <c r="S125" i="12"/>
  <c r="T125" i="12"/>
  <c r="U125" i="12"/>
  <c r="V125" i="12"/>
  <c r="W125" i="12"/>
  <c r="X125" i="12"/>
  <c r="Y125" i="12"/>
  <c r="O126" i="12"/>
  <c r="O127" i="12" s="1"/>
  <c r="O128" i="12" s="1"/>
  <c r="O129" i="12" s="1"/>
  <c r="O130" i="12" s="1"/>
  <c r="O131" i="12" s="1"/>
  <c r="O132" i="12" s="1"/>
  <c r="Q126" i="12"/>
  <c r="R126" i="12"/>
  <c r="S126" i="12"/>
  <c r="T126" i="12"/>
  <c r="U126" i="12"/>
  <c r="V126" i="12"/>
  <c r="W126" i="12"/>
  <c r="X126" i="12"/>
  <c r="Y126" i="12"/>
  <c r="Q127" i="12"/>
  <c r="R127" i="12"/>
  <c r="S127" i="12"/>
  <c r="T127" i="12"/>
  <c r="U127" i="12"/>
  <c r="V127" i="12"/>
  <c r="W127" i="12"/>
  <c r="X127" i="12"/>
  <c r="Y127" i="12"/>
  <c r="Q128" i="12"/>
  <c r="R128" i="12"/>
  <c r="S128" i="12"/>
  <c r="T128" i="12"/>
  <c r="U128" i="12"/>
  <c r="V128" i="12"/>
  <c r="W128" i="12"/>
  <c r="X128" i="12"/>
  <c r="Y128" i="12"/>
  <c r="Q129" i="12"/>
  <c r="R129" i="12"/>
  <c r="S129" i="12"/>
  <c r="T129" i="12"/>
  <c r="U129" i="12"/>
  <c r="V129" i="12"/>
  <c r="W129" i="12"/>
  <c r="X129" i="12"/>
  <c r="Y129" i="12"/>
  <c r="Q130" i="12"/>
  <c r="R130" i="12"/>
  <c r="S130" i="12"/>
  <c r="T130" i="12"/>
  <c r="U130" i="12"/>
  <c r="V130" i="12"/>
  <c r="W130" i="12"/>
  <c r="X130" i="12"/>
  <c r="Y130" i="12"/>
  <c r="Q131" i="12"/>
  <c r="R131" i="12"/>
  <c r="S131" i="12"/>
  <c r="T131" i="12"/>
  <c r="U131" i="12"/>
  <c r="V131" i="12"/>
  <c r="W131" i="12"/>
  <c r="X131" i="12"/>
  <c r="Y131" i="12"/>
  <c r="Y132" i="12" l="1"/>
  <c r="U132" i="12"/>
  <c r="X132" i="12"/>
  <c r="W132" i="12"/>
  <c r="V132" i="12"/>
  <c r="T132" i="12"/>
  <c r="S132" i="12"/>
  <c r="R132" i="12"/>
  <c r="Z51" i="12"/>
  <c r="Q132" i="12"/>
  <c r="Z78" i="12"/>
  <c r="Z105" i="12"/>
  <c r="Z131" i="12"/>
  <c r="Z24" i="12"/>
  <c r="Z130" i="12"/>
  <c r="Z128" i="12"/>
  <c r="Z127" i="12"/>
  <c r="Z129" i="12"/>
  <c r="Z126" i="12"/>
  <c r="Z125" i="12"/>
  <c r="Z132" i="12" l="1"/>
  <c r="AZ105" i="12"/>
  <c r="AZ104" i="12"/>
  <c r="AZ103" i="12"/>
  <c r="AZ102" i="12"/>
  <c r="AZ101" i="12"/>
  <c r="AZ100" i="12"/>
  <c r="AZ99" i="12"/>
  <c r="AZ98" i="12"/>
  <c r="AZ78" i="12"/>
  <c r="AZ77" i="12"/>
  <c r="AZ76" i="12"/>
  <c r="AZ75" i="12"/>
  <c r="AZ74" i="12"/>
  <c r="AZ73" i="12"/>
  <c r="AZ72" i="12"/>
  <c r="AZ71" i="12"/>
  <c r="AZ51" i="12"/>
  <c r="AZ50" i="12"/>
  <c r="AZ49" i="12"/>
  <c r="AZ48" i="12"/>
  <c r="AZ47" i="12"/>
  <c r="AZ46" i="12"/>
  <c r="AZ45" i="12"/>
  <c r="AZ44" i="12"/>
  <c r="AZ24" i="12"/>
  <c r="AZ23" i="12"/>
  <c r="AZ22" i="12"/>
  <c r="AZ21" i="12"/>
  <c r="AZ20" i="12"/>
  <c r="AZ19" i="12"/>
  <c r="AZ18" i="12"/>
  <c r="AZ17" i="12"/>
  <c r="AM110" i="12"/>
  <c r="AM109" i="12"/>
  <c r="AM108" i="12"/>
  <c r="AM107" i="12"/>
  <c r="AM106" i="12"/>
  <c r="AM105" i="12"/>
  <c r="AM104" i="12"/>
  <c r="AM103" i="12"/>
  <c r="AM102" i="12"/>
  <c r="AM101" i="12"/>
  <c r="AM100" i="12"/>
  <c r="AM99" i="12"/>
  <c r="AM98" i="12"/>
  <c r="AM83" i="12"/>
  <c r="AM82" i="12"/>
  <c r="AM81" i="12"/>
  <c r="AM80" i="12"/>
  <c r="AM79" i="12"/>
  <c r="AM78" i="12"/>
  <c r="AM77" i="12"/>
  <c r="AM76" i="12"/>
  <c r="AM75" i="12"/>
  <c r="AM74" i="12"/>
  <c r="AM73" i="12"/>
  <c r="AM72" i="12"/>
  <c r="AM71" i="12"/>
  <c r="AM56" i="12"/>
  <c r="AM55" i="12"/>
  <c r="AM54" i="12"/>
  <c r="AM53" i="12"/>
  <c r="AM52" i="12"/>
  <c r="AM51" i="12"/>
  <c r="AM50" i="12"/>
  <c r="AM49" i="12"/>
  <c r="AM48" i="12"/>
  <c r="AM47" i="12"/>
  <c r="AM46" i="12"/>
  <c r="AM45" i="12"/>
  <c r="AM44" i="12"/>
  <c r="AM29" i="12"/>
  <c r="AM28" i="12"/>
  <c r="AM27" i="12"/>
  <c r="AM26" i="12"/>
  <c r="AM25" i="12"/>
  <c r="AM24" i="12"/>
  <c r="AM23" i="12"/>
  <c r="AM22" i="12"/>
  <c r="AM21" i="12"/>
  <c r="AM20" i="12"/>
  <c r="AM19" i="12"/>
  <c r="AM18" i="12"/>
  <c r="AM17" i="12"/>
  <c r="M20" i="12"/>
  <c r="M109" i="12"/>
  <c r="M108" i="12"/>
  <c r="M107" i="12"/>
  <c r="M106" i="12"/>
  <c r="M105" i="12"/>
  <c r="M104" i="12"/>
  <c r="M103" i="12"/>
  <c r="M102" i="12"/>
  <c r="M101" i="12"/>
  <c r="M100" i="12"/>
  <c r="M99" i="12"/>
  <c r="M98" i="12"/>
  <c r="M82" i="12"/>
  <c r="M81" i="12"/>
  <c r="M80" i="12"/>
  <c r="M79" i="12"/>
  <c r="M78" i="12"/>
  <c r="M77" i="12"/>
  <c r="M76" i="12"/>
  <c r="M75" i="12"/>
  <c r="M74" i="12"/>
  <c r="M73" i="12"/>
  <c r="M72" i="12"/>
  <c r="M71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28" i="12"/>
  <c r="M27" i="12"/>
  <c r="M26" i="12"/>
  <c r="M25" i="12"/>
  <c r="M24" i="12"/>
  <c r="M23" i="12"/>
  <c r="M22" i="12"/>
  <c r="M21" i="12"/>
  <c r="M19" i="12"/>
  <c r="M18" i="12"/>
  <c r="M17" i="12"/>
  <c r="AB2" i="12" l="1"/>
  <c r="AL137" i="12"/>
  <c r="AK137" i="12"/>
  <c r="AJ137" i="12"/>
  <c r="AI137" i="12"/>
  <c r="AH137" i="12"/>
  <c r="AG137" i="12"/>
  <c r="AF137" i="12"/>
  <c r="AE137" i="12"/>
  <c r="AD137" i="12"/>
  <c r="AL136" i="12"/>
  <c r="AK136" i="12"/>
  <c r="AJ136" i="12"/>
  <c r="AI136" i="12"/>
  <c r="AH136" i="12"/>
  <c r="AG136" i="12"/>
  <c r="AF136" i="12"/>
  <c r="AE136" i="12"/>
  <c r="AD136" i="12"/>
  <c r="L136" i="12"/>
  <c r="K136" i="12"/>
  <c r="J136" i="12"/>
  <c r="I136" i="12"/>
  <c r="H136" i="12"/>
  <c r="G136" i="12"/>
  <c r="F136" i="12"/>
  <c r="E136" i="12"/>
  <c r="D136" i="12"/>
  <c r="AL135" i="12"/>
  <c r="AK135" i="12"/>
  <c r="AJ135" i="12"/>
  <c r="AI135" i="12"/>
  <c r="AH135" i="12"/>
  <c r="AG135" i="12"/>
  <c r="AF135" i="12"/>
  <c r="AE135" i="12"/>
  <c r="AD135" i="12"/>
  <c r="L135" i="12"/>
  <c r="L144" i="12" s="1"/>
  <c r="K135" i="12"/>
  <c r="K144" i="12" s="1"/>
  <c r="J135" i="12"/>
  <c r="J144" i="12" s="1"/>
  <c r="I135" i="12"/>
  <c r="I144" i="12" s="1"/>
  <c r="H135" i="12"/>
  <c r="H144" i="12" s="1"/>
  <c r="G135" i="12"/>
  <c r="G144" i="12" s="1"/>
  <c r="F135" i="12"/>
  <c r="F144" i="12" s="1"/>
  <c r="E135" i="12"/>
  <c r="E144" i="12" s="1"/>
  <c r="D135" i="12"/>
  <c r="AL134" i="12"/>
  <c r="AK134" i="12"/>
  <c r="AJ134" i="12"/>
  <c r="AI134" i="12"/>
  <c r="AH134" i="12"/>
  <c r="AG134" i="12"/>
  <c r="AF134" i="12"/>
  <c r="AE134" i="12"/>
  <c r="AD134" i="12"/>
  <c r="L134" i="12"/>
  <c r="K134" i="12"/>
  <c r="J134" i="12"/>
  <c r="I134" i="12"/>
  <c r="H134" i="12"/>
  <c r="G134" i="12"/>
  <c r="F134" i="12"/>
  <c r="E134" i="12"/>
  <c r="D134" i="12"/>
  <c r="AL133" i="12"/>
  <c r="AK133" i="12"/>
  <c r="AJ133" i="12"/>
  <c r="AI133" i="12"/>
  <c r="AH133" i="12"/>
  <c r="AG133" i="12"/>
  <c r="AF133" i="12"/>
  <c r="AE133" i="12"/>
  <c r="AD133" i="12"/>
  <c r="L133" i="12"/>
  <c r="K133" i="12"/>
  <c r="J133" i="12"/>
  <c r="I133" i="12"/>
  <c r="H133" i="12"/>
  <c r="G133" i="12"/>
  <c r="F133" i="12"/>
  <c r="E133" i="12"/>
  <c r="D133" i="12"/>
  <c r="AY132" i="12"/>
  <c r="AX132" i="12"/>
  <c r="AW132" i="12"/>
  <c r="AV132" i="12"/>
  <c r="AU132" i="12"/>
  <c r="AT132" i="12"/>
  <c r="AS132" i="12"/>
  <c r="AR132" i="12"/>
  <c r="AQ132" i="12"/>
  <c r="AL132" i="12"/>
  <c r="AK132" i="12"/>
  <c r="AJ132" i="12"/>
  <c r="AI132" i="12"/>
  <c r="AH132" i="12"/>
  <c r="AG132" i="12"/>
  <c r="AF132" i="12"/>
  <c r="AE132" i="12"/>
  <c r="AD132" i="12"/>
  <c r="L132" i="12"/>
  <c r="K132" i="12"/>
  <c r="J132" i="12"/>
  <c r="I132" i="12"/>
  <c r="H132" i="12"/>
  <c r="G132" i="12"/>
  <c r="F132" i="12"/>
  <c r="E132" i="12"/>
  <c r="D132" i="12"/>
  <c r="AY131" i="12"/>
  <c r="AX131" i="12"/>
  <c r="AW131" i="12"/>
  <c r="AV131" i="12"/>
  <c r="AU131" i="12"/>
  <c r="AT131" i="12"/>
  <c r="AS131" i="12"/>
  <c r="AR131" i="12"/>
  <c r="AQ131" i="12"/>
  <c r="AL131" i="12"/>
  <c r="AK131" i="12"/>
  <c r="AJ131" i="12"/>
  <c r="AI131" i="12"/>
  <c r="AH131" i="12"/>
  <c r="AG131" i="12"/>
  <c r="AF131" i="12"/>
  <c r="AE131" i="12"/>
  <c r="AD131" i="12"/>
  <c r="L131" i="12"/>
  <c r="K131" i="12"/>
  <c r="J131" i="12"/>
  <c r="I131" i="12"/>
  <c r="H131" i="12"/>
  <c r="G131" i="12"/>
  <c r="F131" i="12"/>
  <c r="E131" i="12"/>
  <c r="D131" i="12"/>
  <c r="AY130" i="12"/>
  <c r="AX130" i="12"/>
  <c r="AW130" i="12"/>
  <c r="AV130" i="12"/>
  <c r="AU130" i="12"/>
  <c r="AT130" i="12"/>
  <c r="AS130" i="12"/>
  <c r="AR130" i="12"/>
  <c r="AQ130" i="12"/>
  <c r="AL130" i="12"/>
  <c r="AK130" i="12"/>
  <c r="AJ130" i="12"/>
  <c r="AI130" i="12"/>
  <c r="AH130" i="12"/>
  <c r="AG130" i="12"/>
  <c r="AF130" i="12"/>
  <c r="AE130" i="12"/>
  <c r="AD130" i="12"/>
  <c r="L130" i="12"/>
  <c r="L142" i="12" s="1"/>
  <c r="K130" i="12"/>
  <c r="K142" i="12" s="1"/>
  <c r="J130" i="12"/>
  <c r="J142" i="12" s="1"/>
  <c r="I130" i="12"/>
  <c r="I142" i="12" s="1"/>
  <c r="H130" i="12"/>
  <c r="H142" i="12" s="1"/>
  <c r="G130" i="12"/>
  <c r="G142" i="12" s="1"/>
  <c r="F130" i="12"/>
  <c r="F142" i="12" s="1"/>
  <c r="E130" i="12"/>
  <c r="E142" i="12" s="1"/>
  <c r="D130" i="12"/>
  <c r="AY129" i="12"/>
  <c r="AX129" i="12"/>
  <c r="AW129" i="12"/>
  <c r="AV129" i="12"/>
  <c r="AU129" i="12"/>
  <c r="AT129" i="12"/>
  <c r="AS129" i="12"/>
  <c r="AR129" i="12"/>
  <c r="AQ129" i="12"/>
  <c r="AL129" i="12"/>
  <c r="AK129" i="12"/>
  <c r="AJ129" i="12"/>
  <c r="AI129" i="12"/>
  <c r="AH129" i="12"/>
  <c r="AG129" i="12"/>
  <c r="AF129" i="12"/>
  <c r="AE129" i="12"/>
  <c r="AD129" i="12"/>
  <c r="L129" i="12"/>
  <c r="K129" i="12"/>
  <c r="J129" i="12"/>
  <c r="I129" i="12"/>
  <c r="H129" i="12"/>
  <c r="G129" i="12"/>
  <c r="F129" i="12"/>
  <c r="E129" i="12"/>
  <c r="D129" i="12"/>
  <c r="AY128" i="12"/>
  <c r="AX128" i="12"/>
  <c r="AW128" i="12"/>
  <c r="AV128" i="12"/>
  <c r="AU128" i="12"/>
  <c r="AT128" i="12"/>
  <c r="AS128" i="12"/>
  <c r="AR128" i="12"/>
  <c r="AQ128" i="12"/>
  <c r="AL128" i="12"/>
  <c r="AK128" i="12"/>
  <c r="AJ128" i="12"/>
  <c r="AI128" i="12"/>
  <c r="AH128" i="12"/>
  <c r="AG128" i="12"/>
  <c r="AF128" i="12"/>
  <c r="AE128" i="12"/>
  <c r="AD128" i="12"/>
  <c r="L128" i="12"/>
  <c r="K128" i="12"/>
  <c r="J128" i="12"/>
  <c r="I128" i="12"/>
  <c r="H128" i="12"/>
  <c r="G128" i="12"/>
  <c r="F128" i="12"/>
  <c r="E128" i="12"/>
  <c r="D128" i="12"/>
  <c r="AY127" i="12"/>
  <c r="AX127" i="12"/>
  <c r="AW127" i="12"/>
  <c r="AV127" i="12"/>
  <c r="AU127" i="12"/>
  <c r="AT127" i="12"/>
  <c r="AS127" i="12"/>
  <c r="AR127" i="12"/>
  <c r="AQ127" i="12"/>
  <c r="AL127" i="12"/>
  <c r="AK127" i="12"/>
  <c r="AJ127" i="12"/>
  <c r="AI127" i="12"/>
  <c r="AH127" i="12"/>
  <c r="AG127" i="12"/>
  <c r="AF127" i="12"/>
  <c r="AE127" i="12"/>
  <c r="AD127" i="12"/>
  <c r="L127" i="12"/>
  <c r="K127" i="12"/>
  <c r="J127" i="12"/>
  <c r="I127" i="12"/>
  <c r="H127" i="12"/>
  <c r="G127" i="12"/>
  <c r="F127" i="12"/>
  <c r="E127" i="12"/>
  <c r="D127" i="12"/>
  <c r="AY126" i="12"/>
  <c r="AX126" i="12"/>
  <c r="AW126" i="12"/>
  <c r="AV126" i="12"/>
  <c r="AU126" i="12"/>
  <c r="AT126" i="12"/>
  <c r="AS126" i="12"/>
  <c r="AR126" i="12"/>
  <c r="AQ126" i="12"/>
  <c r="AO126" i="12"/>
  <c r="AO127" i="12" s="1"/>
  <c r="AO128" i="12" s="1"/>
  <c r="AO129" i="12" s="1"/>
  <c r="AO130" i="12" s="1"/>
  <c r="AO131" i="12" s="1"/>
  <c r="AO132" i="12" s="1"/>
  <c r="AO133" i="12" s="1"/>
  <c r="AL126" i="12"/>
  <c r="AK126" i="12"/>
  <c r="AJ126" i="12"/>
  <c r="AI126" i="12"/>
  <c r="AH126" i="12"/>
  <c r="AG126" i="12"/>
  <c r="AF126" i="12"/>
  <c r="AE126" i="12"/>
  <c r="AD126" i="12"/>
  <c r="AB126" i="12"/>
  <c r="AB127" i="12" s="1"/>
  <c r="AB128" i="12" s="1"/>
  <c r="AB129" i="12" s="1"/>
  <c r="AB130" i="12" s="1"/>
  <c r="AB131" i="12" s="1"/>
  <c r="AB132" i="12" s="1"/>
  <c r="AB133" i="12" s="1"/>
  <c r="AB134" i="12" s="1"/>
  <c r="AB135" i="12" s="1"/>
  <c r="AB136" i="12" s="1"/>
  <c r="AB137" i="12" s="1"/>
  <c r="AB138" i="12" s="1"/>
  <c r="L126" i="12"/>
  <c r="K126" i="12"/>
  <c r="J126" i="12"/>
  <c r="I126" i="12"/>
  <c r="H126" i="12"/>
  <c r="G126" i="12"/>
  <c r="F126" i="12"/>
  <c r="E126" i="12"/>
  <c r="D126" i="12"/>
  <c r="AY125" i="12"/>
  <c r="AX125" i="12"/>
  <c r="AW125" i="12"/>
  <c r="AV125" i="12"/>
  <c r="AU125" i="12"/>
  <c r="AT125" i="12"/>
  <c r="AS125" i="12"/>
  <c r="AR125" i="12"/>
  <c r="AQ125" i="12"/>
  <c r="AL125" i="12"/>
  <c r="AK125" i="12"/>
  <c r="AJ125" i="12"/>
  <c r="AI125" i="12"/>
  <c r="AH125" i="12"/>
  <c r="AG125" i="12"/>
  <c r="AF125" i="12"/>
  <c r="AE125" i="12"/>
  <c r="AD125" i="12"/>
  <c r="L125" i="12"/>
  <c r="L139" i="12" s="1"/>
  <c r="K125" i="12"/>
  <c r="J125" i="12"/>
  <c r="I125" i="12"/>
  <c r="I139" i="12" s="1"/>
  <c r="H125" i="12"/>
  <c r="H139" i="12" s="1"/>
  <c r="G125" i="12"/>
  <c r="F125" i="12"/>
  <c r="F139" i="12" s="1"/>
  <c r="E125" i="12"/>
  <c r="E139" i="12" s="1"/>
  <c r="D125" i="12"/>
  <c r="L117" i="12"/>
  <c r="K117" i="12"/>
  <c r="J117" i="12"/>
  <c r="I117" i="12"/>
  <c r="H117" i="12"/>
  <c r="G117" i="12"/>
  <c r="F117" i="12"/>
  <c r="E117" i="12"/>
  <c r="D117" i="12"/>
  <c r="L116" i="12"/>
  <c r="K116" i="12"/>
  <c r="J116" i="12"/>
  <c r="I116" i="12"/>
  <c r="H116" i="12"/>
  <c r="G116" i="12"/>
  <c r="F116" i="12"/>
  <c r="E116" i="12"/>
  <c r="D116" i="12"/>
  <c r="L115" i="12"/>
  <c r="K115" i="12"/>
  <c r="J115" i="12"/>
  <c r="I115" i="12"/>
  <c r="H115" i="12"/>
  <c r="G115" i="12"/>
  <c r="F115" i="12"/>
  <c r="E115" i="12"/>
  <c r="D115" i="12"/>
  <c r="L114" i="12"/>
  <c r="K114" i="12"/>
  <c r="J114" i="12"/>
  <c r="I114" i="12"/>
  <c r="H114" i="12"/>
  <c r="G114" i="12"/>
  <c r="F114" i="12"/>
  <c r="E114" i="12"/>
  <c r="D114" i="12"/>
  <c r="L113" i="12"/>
  <c r="K113" i="12"/>
  <c r="J113" i="12"/>
  <c r="I113" i="12"/>
  <c r="H113" i="12"/>
  <c r="G113" i="12"/>
  <c r="F113" i="12"/>
  <c r="E113" i="12"/>
  <c r="D113" i="12"/>
  <c r="L112" i="12"/>
  <c r="K112" i="12"/>
  <c r="J112" i="12"/>
  <c r="I112" i="12"/>
  <c r="H112" i="12"/>
  <c r="G112" i="12"/>
  <c r="F112" i="12"/>
  <c r="E112" i="12"/>
  <c r="D112" i="12"/>
  <c r="AL111" i="12"/>
  <c r="AK111" i="12"/>
  <c r="AJ111" i="12"/>
  <c r="AI111" i="12"/>
  <c r="AH111" i="12"/>
  <c r="AG111" i="12"/>
  <c r="AF111" i="12"/>
  <c r="AE111" i="12"/>
  <c r="AD111" i="12"/>
  <c r="L110" i="12"/>
  <c r="K110" i="12"/>
  <c r="J110" i="12"/>
  <c r="I110" i="12"/>
  <c r="H110" i="12"/>
  <c r="G110" i="12"/>
  <c r="F110" i="12"/>
  <c r="E110" i="12"/>
  <c r="D110" i="12"/>
  <c r="AY106" i="12"/>
  <c r="AX106" i="12"/>
  <c r="AW106" i="12"/>
  <c r="AV106" i="12"/>
  <c r="AU106" i="12"/>
  <c r="AT106" i="12"/>
  <c r="AS106" i="12"/>
  <c r="AR106" i="12"/>
  <c r="AQ106" i="12"/>
  <c r="AO99" i="12"/>
  <c r="AO100" i="12" s="1"/>
  <c r="AO101" i="12" s="1"/>
  <c r="AO102" i="12" s="1"/>
  <c r="AO103" i="12" s="1"/>
  <c r="AO104" i="12" s="1"/>
  <c r="AO105" i="12" s="1"/>
  <c r="AO106" i="12" s="1"/>
  <c r="AB99" i="12"/>
  <c r="AB100" i="12" s="1"/>
  <c r="AB101" i="12" s="1"/>
  <c r="AB102" i="12" s="1"/>
  <c r="AB103" i="12" s="1"/>
  <c r="AB104" i="12" s="1"/>
  <c r="AB105" i="12" s="1"/>
  <c r="AB106" i="12" s="1"/>
  <c r="AB107" i="12" s="1"/>
  <c r="AB108" i="12" s="1"/>
  <c r="AB109" i="12" s="1"/>
  <c r="AB110" i="12" s="1"/>
  <c r="AB111" i="12" s="1"/>
  <c r="L90" i="12"/>
  <c r="K90" i="12"/>
  <c r="J90" i="12"/>
  <c r="I90" i="12"/>
  <c r="H90" i="12"/>
  <c r="G90" i="12"/>
  <c r="F90" i="12"/>
  <c r="E90" i="12"/>
  <c r="D90" i="12"/>
  <c r="L89" i="12"/>
  <c r="K89" i="12"/>
  <c r="J89" i="12"/>
  <c r="I89" i="12"/>
  <c r="H89" i="12"/>
  <c r="G89" i="12"/>
  <c r="F89" i="12"/>
  <c r="E89" i="12"/>
  <c r="D89" i="12"/>
  <c r="L88" i="12"/>
  <c r="K88" i="12"/>
  <c r="J88" i="12"/>
  <c r="I88" i="12"/>
  <c r="H88" i="12"/>
  <c r="G88" i="12"/>
  <c r="F88" i="12"/>
  <c r="E88" i="12"/>
  <c r="D88" i="12"/>
  <c r="L87" i="12"/>
  <c r="K87" i="12"/>
  <c r="J87" i="12"/>
  <c r="I87" i="12"/>
  <c r="H87" i="12"/>
  <c r="G87" i="12"/>
  <c r="F87" i="12"/>
  <c r="E87" i="12"/>
  <c r="D87" i="12"/>
  <c r="L86" i="12"/>
  <c r="K86" i="12"/>
  <c r="J86" i="12"/>
  <c r="I86" i="12"/>
  <c r="H86" i="12"/>
  <c r="G86" i="12"/>
  <c r="F86" i="12"/>
  <c r="E86" i="12"/>
  <c r="D86" i="12"/>
  <c r="L85" i="12"/>
  <c r="K85" i="12"/>
  <c r="J85" i="12"/>
  <c r="I85" i="12"/>
  <c r="H85" i="12"/>
  <c r="G85" i="12"/>
  <c r="F85" i="12"/>
  <c r="E85" i="12"/>
  <c r="D85" i="12"/>
  <c r="AL84" i="12"/>
  <c r="AK84" i="12"/>
  <c r="AJ84" i="12"/>
  <c r="AI84" i="12"/>
  <c r="AH84" i="12"/>
  <c r="AG84" i="12"/>
  <c r="AF84" i="12"/>
  <c r="AE84" i="12"/>
  <c r="AD84" i="12"/>
  <c r="L83" i="12"/>
  <c r="K83" i="12"/>
  <c r="J83" i="12"/>
  <c r="I83" i="12"/>
  <c r="H83" i="12"/>
  <c r="G83" i="12"/>
  <c r="F83" i="12"/>
  <c r="E83" i="12"/>
  <c r="D83" i="12"/>
  <c r="AY79" i="12"/>
  <c r="AX79" i="12"/>
  <c r="AW79" i="12"/>
  <c r="AV79" i="12"/>
  <c r="AU79" i="12"/>
  <c r="AT79" i="12"/>
  <c r="AS79" i="12"/>
  <c r="AR79" i="12"/>
  <c r="AQ79" i="12"/>
  <c r="AO72" i="12"/>
  <c r="AO73" i="12" s="1"/>
  <c r="AO74" i="12" s="1"/>
  <c r="AO75" i="12" s="1"/>
  <c r="AO76" i="12" s="1"/>
  <c r="AO77" i="12" s="1"/>
  <c r="AO78" i="12" s="1"/>
  <c r="AO79" i="12" s="1"/>
  <c r="AB72" i="12"/>
  <c r="AB73" i="12" s="1"/>
  <c r="AB74" i="12" s="1"/>
  <c r="AB75" i="12" s="1"/>
  <c r="AB76" i="12" s="1"/>
  <c r="AB77" i="12" s="1"/>
  <c r="AB78" i="12" s="1"/>
  <c r="AB79" i="12" s="1"/>
  <c r="AB80" i="12" s="1"/>
  <c r="AB81" i="12" s="1"/>
  <c r="AB82" i="12" s="1"/>
  <c r="AB83" i="12" s="1"/>
  <c r="AB84" i="12" s="1"/>
  <c r="L63" i="12"/>
  <c r="K63" i="12"/>
  <c r="J63" i="12"/>
  <c r="I63" i="12"/>
  <c r="H63" i="12"/>
  <c r="G63" i="12"/>
  <c r="F63" i="12"/>
  <c r="E63" i="12"/>
  <c r="D63" i="12"/>
  <c r="L62" i="12"/>
  <c r="K62" i="12"/>
  <c r="J62" i="12"/>
  <c r="I62" i="12"/>
  <c r="H62" i="12"/>
  <c r="G62" i="12"/>
  <c r="F62" i="12"/>
  <c r="E62" i="12"/>
  <c r="D62" i="12"/>
  <c r="L61" i="12"/>
  <c r="K61" i="12"/>
  <c r="J61" i="12"/>
  <c r="I61" i="12"/>
  <c r="H61" i="12"/>
  <c r="G61" i="12"/>
  <c r="F61" i="12"/>
  <c r="E61" i="12"/>
  <c r="D61" i="12"/>
  <c r="L60" i="12"/>
  <c r="K60" i="12"/>
  <c r="J60" i="12"/>
  <c r="I60" i="12"/>
  <c r="H60" i="12"/>
  <c r="G60" i="12"/>
  <c r="F60" i="12"/>
  <c r="E60" i="12"/>
  <c r="D60" i="12"/>
  <c r="L59" i="12"/>
  <c r="K59" i="12"/>
  <c r="J59" i="12"/>
  <c r="I59" i="12"/>
  <c r="H59" i="12"/>
  <c r="G59" i="12"/>
  <c r="F59" i="12"/>
  <c r="E59" i="12"/>
  <c r="D59" i="12"/>
  <c r="L58" i="12"/>
  <c r="K58" i="12"/>
  <c r="J58" i="12"/>
  <c r="I58" i="12"/>
  <c r="H58" i="12"/>
  <c r="G58" i="12"/>
  <c r="F58" i="12"/>
  <c r="E58" i="12"/>
  <c r="D58" i="12"/>
  <c r="AL57" i="12"/>
  <c r="AK57" i="12"/>
  <c r="AJ57" i="12"/>
  <c r="AI57" i="12"/>
  <c r="AH57" i="12"/>
  <c r="AG57" i="12"/>
  <c r="AF57" i="12"/>
  <c r="AE57" i="12"/>
  <c r="AD57" i="12"/>
  <c r="L56" i="12"/>
  <c r="K56" i="12"/>
  <c r="J56" i="12"/>
  <c r="I56" i="12"/>
  <c r="H56" i="12"/>
  <c r="G56" i="12"/>
  <c r="F56" i="12"/>
  <c r="E56" i="12"/>
  <c r="D56" i="12"/>
  <c r="AY52" i="12"/>
  <c r="AX52" i="12"/>
  <c r="AW52" i="12"/>
  <c r="AV52" i="12"/>
  <c r="AU52" i="12"/>
  <c r="AT52" i="12"/>
  <c r="AS52" i="12"/>
  <c r="AR52" i="12"/>
  <c r="AQ52" i="12"/>
  <c r="AO45" i="12"/>
  <c r="AO46" i="12" s="1"/>
  <c r="AO47" i="12" s="1"/>
  <c r="AO48" i="12" s="1"/>
  <c r="AO49" i="12" s="1"/>
  <c r="AO50" i="12" s="1"/>
  <c r="AO51" i="12" s="1"/>
  <c r="AO52" i="12" s="1"/>
  <c r="AB45" i="12"/>
  <c r="AB46" i="12" s="1"/>
  <c r="AB47" i="12" s="1"/>
  <c r="AB48" i="12" s="1"/>
  <c r="AB49" i="12" s="1"/>
  <c r="AB50" i="12" s="1"/>
  <c r="AB51" i="12" s="1"/>
  <c r="AB52" i="12" s="1"/>
  <c r="AB53" i="12" s="1"/>
  <c r="AB54" i="12" s="1"/>
  <c r="AB55" i="12" s="1"/>
  <c r="AB56" i="12" s="1"/>
  <c r="AB57" i="12" s="1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AL30" i="12"/>
  <c r="AK30" i="12"/>
  <c r="AJ30" i="12"/>
  <c r="AI30" i="12"/>
  <c r="AH30" i="12"/>
  <c r="AG30" i="12"/>
  <c r="AF30" i="12"/>
  <c r="AE30" i="12"/>
  <c r="AD30" i="12"/>
  <c r="L29" i="12"/>
  <c r="K29" i="12"/>
  <c r="J29" i="12"/>
  <c r="I29" i="12"/>
  <c r="H29" i="12"/>
  <c r="G29" i="12"/>
  <c r="F29" i="12"/>
  <c r="E29" i="12"/>
  <c r="D29" i="12"/>
  <c r="AY25" i="12"/>
  <c r="AX25" i="12"/>
  <c r="AW25" i="12"/>
  <c r="AV25" i="12"/>
  <c r="AU25" i="12"/>
  <c r="AT25" i="12"/>
  <c r="AS25" i="12"/>
  <c r="AR25" i="12"/>
  <c r="AQ25" i="12"/>
  <c r="AO18" i="12"/>
  <c r="AO19" i="12" s="1"/>
  <c r="AO20" i="12" s="1"/>
  <c r="AO21" i="12" s="1"/>
  <c r="AO22" i="12" s="1"/>
  <c r="AO23" i="12" s="1"/>
  <c r="AO24" i="12" s="1"/>
  <c r="AO25" i="12" s="1"/>
  <c r="AB18" i="12"/>
  <c r="AB19" i="12" s="1"/>
  <c r="AB20" i="12" s="1"/>
  <c r="AB21" i="12" s="1"/>
  <c r="AB22" i="12" s="1"/>
  <c r="AB23" i="12" s="1"/>
  <c r="AB24" i="12" s="1"/>
  <c r="AB25" i="12" s="1"/>
  <c r="AB26" i="12" s="1"/>
  <c r="AB27" i="12" s="1"/>
  <c r="AB28" i="12" s="1"/>
  <c r="AB29" i="12" s="1"/>
  <c r="AB30" i="12" s="1"/>
  <c r="B7" i="12"/>
  <c r="AO5" i="12"/>
  <c r="AB5" i="12"/>
  <c r="AO4" i="12"/>
  <c r="AB4" i="12"/>
  <c r="AO3" i="12"/>
  <c r="AB3" i="12"/>
  <c r="AO2" i="12"/>
  <c r="AZ131" i="12" l="1"/>
  <c r="AO7" i="12"/>
  <c r="O7" i="12"/>
  <c r="AZ125" i="12"/>
  <c r="AZ127" i="12"/>
  <c r="AM130" i="12"/>
  <c r="AM137" i="12"/>
  <c r="M112" i="12"/>
  <c r="AM128" i="12"/>
  <c r="AM30" i="12"/>
  <c r="AM84" i="12"/>
  <c r="F140" i="12"/>
  <c r="AM126" i="12"/>
  <c r="AZ128" i="12"/>
  <c r="AM131" i="12"/>
  <c r="AM134" i="12"/>
  <c r="AZ126" i="12"/>
  <c r="AM129" i="12"/>
  <c r="AM135" i="12"/>
  <c r="AZ129" i="12"/>
  <c r="AM132" i="12"/>
  <c r="AZ52" i="12"/>
  <c r="AZ106" i="12"/>
  <c r="AM57" i="12"/>
  <c r="AM111" i="12"/>
  <c r="AM125" i="12"/>
  <c r="J140" i="12"/>
  <c r="AM127" i="12"/>
  <c r="AZ132" i="12"/>
  <c r="AM136" i="12"/>
  <c r="AZ25" i="12"/>
  <c r="AZ79" i="12"/>
  <c r="AZ130" i="12"/>
  <c r="AM133" i="12"/>
  <c r="D142" i="12"/>
  <c r="M142" i="12" s="1"/>
  <c r="M130" i="12"/>
  <c r="M61" i="12"/>
  <c r="M86" i="12"/>
  <c r="M126" i="12"/>
  <c r="M133" i="12"/>
  <c r="M62" i="12"/>
  <c r="M128" i="12"/>
  <c r="M87" i="12"/>
  <c r="M131" i="12"/>
  <c r="M134" i="12"/>
  <c r="M56" i="12"/>
  <c r="M129" i="12"/>
  <c r="D144" i="12"/>
  <c r="M144" i="12" s="1"/>
  <c r="M135" i="12"/>
  <c r="D139" i="12"/>
  <c r="M125" i="12"/>
  <c r="M132" i="12"/>
  <c r="M127" i="12"/>
  <c r="M136" i="12"/>
  <c r="M31" i="12"/>
  <c r="M32" i="12"/>
  <c r="M63" i="12"/>
  <c r="M88" i="12"/>
  <c r="M113" i="12"/>
  <c r="M33" i="12"/>
  <c r="M83" i="12"/>
  <c r="M89" i="12"/>
  <c r="M114" i="12"/>
  <c r="M35" i="12"/>
  <c r="M58" i="12"/>
  <c r="M110" i="12"/>
  <c r="M116" i="12"/>
  <c r="M36" i="12"/>
  <c r="M59" i="12"/>
  <c r="M117" i="12"/>
  <c r="M34" i="12"/>
  <c r="M90" i="12"/>
  <c r="M115" i="12"/>
  <c r="M29" i="12"/>
  <c r="M60" i="12"/>
  <c r="M85" i="12"/>
  <c r="AI138" i="12"/>
  <c r="AT133" i="12"/>
  <c r="AX133" i="12"/>
  <c r="AK138" i="12"/>
  <c r="AV133" i="12"/>
  <c r="H140" i="12"/>
  <c r="AR133" i="12"/>
  <c r="I64" i="12"/>
  <c r="I118" i="12"/>
  <c r="I140" i="12"/>
  <c r="I143" i="12"/>
  <c r="AE138" i="12"/>
  <c r="J143" i="12"/>
  <c r="K143" i="12"/>
  <c r="J37" i="12"/>
  <c r="D37" i="12"/>
  <c r="L37" i="12"/>
  <c r="J64" i="12"/>
  <c r="E118" i="12"/>
  <c r="K118" i="12"/>
  <c r="AD138" i="12"/>
  <c r="AL138" i="12"/>
  <c r="AW133" i="12"/>
  <c r="I141" i="12"/>
  <c r="J141" i="12"/>
  <c r="E143" i="12"/>
  <c r="F37" i="12"/>
  <c r="D64" i="12"/>
  <c r="J91" i="12"/>
  <c r="G118" i="12"/>
  <c r="D118" i="12"/>
  <c r="L118" i="12"/>
  <c r="AQ133" i="12"/>
  <c r="AY133" i="12"/>
  <c r="K140" i="12"/>
  <c r="K141" i="12"/>
  <c r="H141" i="12"/>
  <c r="F143" i="12"/>
  <c r="G37" i="12"/>
  <c r="E37" i="12"/>
  <c r="I91" i="12"/>
  <c r="H118" i="12"/>
  <c r="AG138" i="12"/>
  <c r="D140" i="12"/>
  <c r="L140" i="12"/>
  <c r="D141" i="12"/>
  <c r="L141" i="12"/>
  <c r="G143" i="12"/>
  <c r="D143" i="12"/>
  <c r="L143" i="12"/>
  <c r="K37" i="12"/>
  <c r="H64" i="12"/>
  <c r="L64" i="12"/>
  <c r="E64" i="12"/>
  <c r="K64" i="12"/>
  <c r="D91" i="12"/>
  <c r="L91" i="12"/>
  <c r="F118" i="12"/>
  <c r="AH138" i="12"/>
  <c r="E140" i="12"/>
  <c r="E141" i="12"/>
  <c r="AU133" i="12"/>
  <c r="I37" i="12"/>
  <c r="E91" i="12"/>
  <c r="K91" i="12"/>
  <c r="J118" i="12"/>
  <c r="J137" i="12"/>
  <c r="F137" i="12"/>
  <c r="J139" i="12"/>
  <c r="K137" i="12"/>
  <c r="AJ138" i="12"/>
  <c r="G140" i="12"/>
  <c r="G141" i="12"/>
  <c r="H37" i="12"/>
  <c r="F91" i="12"/>
  <c r="D137" i="12"/>
  <c r="G91" i="12"/>
  <c r="E137" i="12"/>
  <c r="AF138" i="12"/>
  <c r="K139" i="12"/>
  <c r="F141" i="12"/>
  <c r="H91" i="12"/>
  <c r="AB7" i="12"/>
  <c r="AS133" i="12"/>
  <c r="G137" i="12"/>
  <c r="L137" i="12"/>
  <c r="F64" i="12"/>
  <c r="G64" i="12"/>
  <c r="H137" i="12"/>
  <c r="I137" i="12"/>
  <c r="G139" i="12"/>
  <c r="M139" i="12" s="1"/>
  <c r="H143" i="12"/>
  <c r="J2" i="2"/>
  <c r="AM138" i="12" l="1"/>
  <c r="AZ133" i="12"/>
  <c r="M137" i="12"/>
  <c r="M140" i="12"/>
  <c r="M143" i="12"/>
  <c r="M64" i="12"/>
  <c r="M141" i="12"/>
  <c r="M37" i="12"/>
  <c r="M91" i="12"/>
  <c r="M118" i="12"/>
  <c r="H145" i="12"/>
  <c r="G145" i="12"/>
  <c r="J145" i="12"/>
  <c r="I145" i="12"/>
  <c r="L145" i="12"/>
  <c r="E145" i="12"/>
  <c r="D145" i="12"/>
  <c r="K145" i="12"/>
  <c r="F145" i="12"/>
  <c r="AO5" i="11"/>
  <c r="AO4" i="11"/>
  <c r="AO3" i="11"/>
  <c r="AO2" i="11"/>
  <c r="AA5" i="11"/>
  <c r="AA4" i="11"/>
  <c r="AA3" i="11"/>
  <c r="AA2" i="11"/>
  <c r="O5" i="11"/>
  <c r="O4" i="11"/>
  <c r="O3" i="11"/>
  <c r="O2" i="11"/>
  <c r="M145" i="12" l="1"/>
  <c r="AY137" i="11"/>
  <c r="AX137" i="11"/>
  <c r="AW137" i="11"/>
  <c r="AV137" i="11"/>
  <c r="AU137" i="11"/>
  <c r="AT137" i="11"/>
  <c r="AS137" i="11"/>
  <c r="AR137" i="11"/>
  <c r="AY136" i="11"/>
  <c r="AX136" i="11"/>
  <c r="AW136" i="11"/>
  <c r="AV136" i="11"/>
  <c r="AU136" i="11"/>
  <c r="AT136" i="11"/>
  <c r="AS136" i="11"/>
  <c r="AR136" i="11"/>
  <c r="AY135" i="11"/>
  <c r="AX135" i="11"/>
  <c r="AW135" i="11"/>
  <c r="AV135" i="11"/>
  <c r="AU135" i="11"/>
  <c r="AT135" i="11"/>
  <c r="AS135" i="11"/>
  <c r="AR135" i="11"/>
  <c r="AY134" i="11"/>
  <c r="AX134" i="11"/>
  <c r="AW134" i="11"/>
  <c r="AV134" i="11"/>
  <c r="AU134" i="11"/>
  <c r="AT134" i="11"/>
  <c r="AS134" i="11"/>
  <c r="AR134" i="11"/>
  <c r="AY133" i="11"/>
  <c r="AX133" i="11"/>
  <c r="AW133" i="11"/>
  <c r="AV133" i="11"/>
  <c r="AU133" i="11"/>
  <c r="AT133" i="11"/>
  <c r="AS133" i="11"/>
  <c r="AR133" i="11"/>
  <c r="AY132" i="11"/>
  <c r="AX132" i="11"/>
  <c r="AW132" i="11"/>
  <c r="AV132" i="11"/>
  <c r="AU132" i="11"/>
  <c r="AT132" i="11"/>
  <c r="AS132" i="11"/>
  <c r="AR132" i="11"/>
  <c r="AY131" i="11"/>
  <c r="AX131" i="11"/>
  <c r="AW131" i="11"/>
  <c r="AV131" i="11"/>
  <c r="AU131" i="11"/>
  <c r="AT131" i="11"/>
  <c r="AS131" i="11"/>
  <c r="AR131" i="11"/>
  <c r="AY130" i="11"/>
  <c r="AY140" i="11" s="1"/>
  <c r="AX130" i="11"/>
  <c r="AX140" i="11" s="1"/>
  <c r="AW130" i="11"/>
  <c r="AV130" i="11"/>
  <c r="AV138" i="11" s="1"/>
  <c r="AU130" i="11"/>
  <c r="AU140" i="11" s="1"/>
  <c r="AT130" i="11"/>
  <c r="AT140" i="11" s="1"/>
  <c r="AS130" i="11"/>
  <c r="AS138" i="11" s="1"/>
  <c r="AR130" i="11"/>
  <c r="AR138" i="11" s="1"/>
  <c r="AQ137" i="11"/>
  <c r="AQ136" i="11"/>
  <c r="AQ135" i="11"/>
  <c r="AQ134" i="11"/>
  <c r="AQ133" i="11"/>
  <c r="AQ132" i="11"/>
  <c r="AQ131" i="11"/>
  <c r="AQ130" i="11"/>
  <c r="AL142" i="11"/>
  <c r="AK142" i="11"/>
  <c r="AJ142" i="11"/>
  <c r="AI142" i="11"/>
  <c r="AH142" i="11"/>
  <c r="AG142" i="11"/>
  <c r="AF142" i="11"/>
  <c r="AE142" i="11"/>
  <c r="AD142" i="11"/>
  <c r="AL141" i="11"/>
  <c r="AK141" i="11"/>
  <c r="AJ141" i="11"/>
  <c r="AI141" i="11"/>
  <c r="AH141" i="11"/>
  <c r="AG141" i="11"/>
  <c r="AF141" i="11"/>
  <c r="AE141" i="11"/>
  <c r="AD141" i="11"/>
  <c r="AL140" i="11"/>
  <c r="AK140" i="11"/>
  <c r="AJ140" i="11"/>
  <c r="AI140" i="11"/>
  <c r="AH140" i="11"/>
  <c r="AG140" i="11"/>
  <c r="AF140" i="11"/>
  <c r="AE140" i="11"/>
  <c r="AD140" i="11"/>
  <c r="AL139" i="11"/>
  <c r="AK139" i="11"/>
  <c r="AJ139" i="11"/>
  <c r="AI139" i="11"/>
  <c r="AH139" i="11"/>
  <c r="AG139" i="11"/>
  <c r="AF139" i="11"/>
  <c r="AE139" i="11"/>
  <c r="AD139" i="11"/>
  <c r="AL138" i="11"/>
  <c r="AK138" i="11"/>
  <c r="AJ138" i="11"/>
  <c r="AI138" i="11"/>
  <c r="AH138" i="11"/>
  <c r="AG138" i="11"/>
  <c r="AF138" i="11"/>
  <c r="AE138" i="11"/>
  <c r="AD138" i="11"/>
  <c r="AL137" i="11"/>
  <c r="AK137" i="11"/>
  <c r="AJ137" i="11"/>
  <c r="AI137" i="11"/>
  <c r="AH137" i="11"/>
  <c r="AG137" i="11"/>
  <c r="AF137" i="11"/>
  <c r="AE137" i="11"/>
  <c r="AD137" i="11"/>
  <c r="AL136" i="11"/>
  <c r="AK136" i="11"/>
  <c r="AJ136" i="11"/>
  <c r="AI136" i="11"/>
  <c r="AH136" i="11"/>
  <c r="AG136" i="11"/>
  <c r="AF136" i="11"/>
  <c r="AE136" i="11"/>
  <c r="AD136" i="11"/>
  <c r="AL135" i="11"/>
  <c r="AK135" i="11"/>
  <c r="AJ135" i="11"/>
  <c r="AI135" i="11"/>
  <c r="AH135" i="11"/>
  <c r="AG135" i="11"/>
  <c r="AF135" i="11"/>
  <c r="AE135" i="11"/>
  <c r="AD135" i="11"/>
  <c r="AL134" i="11"/>
  <c r="AK134" i="11"/>
  <c r="AJ134" i="11"/>
  <c r="AI134" i="11"/>
  <c r="AH134" i="11"/>
  <c r="AG134" i="11"/>
  <c r="AF134" i="11"/>
  <c r="AE134" i="11"/>
  <c r="AD134" i="11"/>
  <c r="AL133" i="11"/>
  <c r="AK133" i="11"/>
  <c r="AJ133" i="11"/>
  <c r="AI133" i="11"/>
  <c r="AH133" i="11"/>
  <c r="AG133" i="11"/>
  <c r="AF133" i="11"/>
  <c r="AE133" i="11"/>
  <c r="AD133" i="11"/>
  <c r="AL132" i="11"/>
  <c r="AK132" i="11"/>
  <c r="AJ132" i="11"/>
  <c r="AI132" i="11"/>
  <c r="AH132" i="11"/>
  <c r="AG132" i="11"/>
  <c r="AF132" i="11"/>
  <c r="AE132" i="11"/>
  <c r="AD132" i="11"/>
  <c r="AL131" i="11"/>
  <c r="AK131" i="11"/>
  <c r="AJ131" i="11"/>
  <c r="AI131" i="11"/>
  <c r="AH131" i="11"/>
  <c r="AG131" i="11"/>
  <c r="AF131" i="11"/>
  <c r="AE131" i="11"/>
  <c r="AD131" i="11"/>
  <c r="AL130" i="11"/>
  <c r="AK130" i="11"/>
  <c r="AJ130" i="11"/>
  <c r="AI130" i="11"/>
  <c r="AH130" i="11"/>
  <c r="AG130" i="11"/>
  <c r="AF130" i="11"/>
  <c r="AE130" i="11"/>
  <c r="AD130" i="11"/>
  <c r="AC142" i="11"/>
  <c r="AC141" i="11"/>
  <c r="AC140" i="11"/>
  <c r="AC139" i="11"/>
  <c r="AC138" i="11"/>
  <c r="AC137" i="11"/>
  <c r="AC136" i="11"/>
  <c r="AC135" i="11"/>
  <c r="AC134" i="11"/>
  <c r="AC133" i="11"/>
  <c r="AC132" i="11"/>
  <c r="AC131" i="11"/>
  <c r="AC130" i="11"/>
  <c r="X136" i="11"/>
  <c r="W136" i="11"/>
  <c r="V136" i="11"/>
  <c r="U136" i="11"/>
  <c r="T136" i="11"/>
  <c r="S136" i="11"/>
  <c r="R136" i="11"/>
  <c r="X135" i="11"/>
  <c r="W135" i="11"/>
  <c r="V135" i="11"/>
  <c r="U135" i="11"/>
  <c r="T135" i="11"/>
  <c r="S135" i="11"/>
  <c r="R135" i="11"/>
  <c r="X134" i="11"/>
  <c r="W134" i="11"/>
  <c r="V134" i="11"/>
  <c r="U134" i="11"/>
  <c r="T134" i="11"/>
  <c r="S134" i="11"/>
  <c r="R134" i="11"/>
  <c r="X133" i="11"/>
  <c r="W133" i="11"/>
  <c r="V133" i="11"/>
  <c r="U133" i="11"/>
  <c r="T133" i="11"/>
  <c r="S133" i="11"/>
  <c r="R133" i="11"/>
  <c r="X132" i="11"/>
  <c r="W132" i="11"/>
  <c r="V132" i="11"/>
  <c r="U132" i="11"/>
  <c r="T132" i="11"/>
  <c r="S132" i="11"/>
  <c r="R132" i="11"/>
  <c r="X131" i="11"/>
  <c r="W131" i="11"/>
  <c r="V131" i="11"/>
  <c r="U131" i="11"/>
  <c r="T131" i="11"/>
  <c r="S131" i="11"/>
  <c r="R131" i="11"/>
  <c r="X130" i="11"/>
  <c r="W130" i="11"/>
  <c r="V130" i="11"/>
  <c r="U130" i="11"/>
  <c r="T130" i="11"/>
  <c r="S130" i="11"/>
  <c r="R130" i="11"/>
  <c r="Q136" i="11"/>
  <c r="Q135" i="11"/>
  <c r="Q134" i="11"/>
  <c r="Q133" i="11"/>
  <c r="Q132" i="11"/>
  <c r="Q131" i="11"/>
  <c r="Q130" i="11"/>
  <c r="L141" i="11"/>
  <c r="K141" i="11"/>
  <c r="J141" i="11"/>
  <c r="I141" i="11"/>
  <c r="H141" i="11"/>
  <c r="G141" i="11"/>
  <c r="F141" i="11"/>
  <c r="E141" i="11"/>
  <c r="L140" i="11"/>
  <c r="L149" i="11" s="1"/>
  <c r="K140" i="11"/>
  <c r="K149" i="11" s="1"/>
  <c r="J140" i="11"/>
  <c r="J149" i="11" s="1"/>
  <c r="I140" i="11"/>
  <c r="I149" i="11" s="1"/>
  <c r="H140" i="11"/>
  <c r="H149" i="11" s="1"/>
  <c r="G140" i="11"/>
  <c r="G149" i="11" s="1"/>
  <c r="F140" i="11"/>
  <c r="F149" i="11" s="1"/>
  <c r="E140" i="11"/>
  <c r="E149" i="11" s="1"/>
  <c r="L139" i="11"/>
  <c r="K139" i="11"/>
  <c r="J139" i="11"/>
  <c r="I139" i="11"/>
  <c r="H139" i="11"/>
  <c r="G139" i="11"/>
  <c r="F139" i="11"/>
  <c r="E139" i="11"/>
  <c r="L138" i="11"/>
  <c r="K138" i="11"/>
  <c r="J138" i="11"/>
  <c r="I138" i="11"/>
  <c r="H138" i="11"/>
  <c r="G138" i="11"/>
  <c r="F138" i="11"/>
  <c r="E138" i="11"/>
  <c r="L137" i="11"/>
  <c r="K137" i="11"/>
  <c r="J137" i="11"/>
  <c r="I137" i="11"/>
  <c r="H137" i="11"/>
  <c r="G137" i="11"/>
  <c r="F137" i="11"/>
  <c r="E137" i="11"/>
  <c r="L136" i="11"/>
  <c r="L148" i="11" s="1"/>
  <c r="K136" i="11"/>
  <c r="K148" i="11" s="1"/>
  <c r="J136" i="11"/>
  <c r="J148" i="11" s="1"/>
  <c r="I136" i="11"/>
  <c r="I148" i="11" s="1"/>
  <c r="H136" i="11"/>
  <c r="H148" i="11" s="1"/>
  <c r="G136" i="11"/>
  <c r="G148" i="11" s="1"/>
  <c r="F136" i="11"/>
  <c r="F148" i="11" s="1"/>
  <c r="E136" i="11"/>
  <c r="E148" i="11" s="1"/>
  <c r="L135" i="11"/>
  <c r="L147" i="11" s="1"/>
  <c r="K135" i="11"/>
  <c r="K147" i="11" s="1"/>
  <c r="J135" i="11"/>
  <c r="J147" i="11" s="1"/>
  <c r="I135" i="11"/>
  <c r="I147" i="11" s="1"/>
  <c r="H135" i="11"/>
  <c r="H147" i="11" s="1"/>
  <c r="G135" i="11"/>
  <c r="G147" i="11" s="1"/>
  <c r="F135" i="11"/>
  <c r="E135" i="11"/>
  <c r="E147" i="11" s="1"/>
  <c r="L134" i="11"/>
  <c r="K134" i="11"/>
  <c r="J134" i="11"/>
  <c r="I134" i="11"/>
  <c r="H134" i="11"/>
  <c r="G134" i="11"/>
  <c r="F134" i="11"/>
  <c r="E134" i="11"/>
  <c r="L133" i="11"/>
  <c r="K133" i="11"/>
  <c r="J133" i="11"/>
  <c r="I133" i="11"/>
  <c r="H133" i="11"/>
  <c r="G133" i="11"/>
  <c r="F133" i="11"/>
  <c r="E133" i="11"/>
  <c r="L132" i="11"/>
  <c r="L146" i="11" s="1"/>
  <c r="K132" i="11"/>
  <c r="K146" i="11" s="1"/>
  <c r="J132" i="11"/>
  <c r="I132" i="11"/>
  <c r="I146" i="11" s="1"/>
  <c r="H132" i="11"/>
  <c r="H146" i="11" s="1"/>
  <c r="G132" i="11"/>
  <c r="F132" i="11"/>
  <c r="F146" i="11" s="1"/>
  <c r="E132" i="11"/>
  <c r="E146" i="11" s="1"/>
  <c r="L131" i="11"/>
  <c r="L145" i="11" s="1"/>
  <c r="K131" i="11"/>
  <c r="K145" i="11" s="1"/>
  <c r="J131" i="11"/>
  <c r="I131" i="11"/>
  <c r="I145" i="11" s="1"/>
  <c r="H131" i="11"/>
  <c r="H145" i="11" s="1"/>
  <c r="G131" i="11"/>
  <c r="G145" i="11" s="1"/>
  <c r="F131" i="11"/>
  <c r="F145" i="11" s="1"/>
  <c r="E131" i="11"/>
  <c r="E145" i="11" s="1"/>
  <c r="L130" i="11"/>
  <c r="L144" i="11" s="1"/>
  <c r="K130" i="11"/>
  <c r="K144" i="11" s="1"/>
  <c r="J130" i="11"/>
  <c r="I130" i="11"/>
  <c r="I144" i="11" s="1"/>
  <c r="H130" i="11"/>
  <c r="H144" i="11" s="1"/>
  <c r="G130" i="11"/>
  <c r="G144" i="11" s="1"/>
  <c r="F130" i="11"/>
  <c r="F144" i="11" s="1"/>
  <c r="E130" i="11"/>
  <c r="E144" i="11" s="1"/>
  <c r="E150" i="11" s="1"/>
  <c r="D141" i="11"/>
  <c r="D140" i="11"/>
  <c r="D149" i="11" s="1"/>
  <c r="D139" i="11"/>
  <c r="D138" i="11"/>
  <c r="D137" i="11"/>
  <c r="D136" i="11"/>
  <c r="D135" i="11"/>
  <c r="D147" i="11" s="1"/>
  <c r="D134" i="11"/>
  <c r="D133" i="11"/>
  <c r="D132" i="11"/>
  <c r="D131" i="11"/>
  <c r="D130" i="11"/>
  <c r="M18" i="11"/>
  <c r="AT138" i="11"/>
  <c r="AY110" i="11"/>
  <c r="AX110" i="11"/>
  <c r="AW110" i="11"/>
  <c r="AV110" i="11"/>
  <c r="AU110" i="11"/>
  <c r="AT110" i="11"/>
  <c r="AS110" i="11"/>
  <c r="AZ109" i="11"/>
  <c r="AZ108" i="11"/>
  <c r="AZ107" i="11"/>
  <c r="AZ106" i="11"/>
  <c r="AZ105" i="11"/>
  <c r="AZ104" i="11"/>
  <c r="AZ103" i="11"/>
  <c r="AZ102" i="11"/>
  <c r="AY82" i="11"/>
  <c r="AX82" i="11"/>
  <c r="AW82" i="11"/>
  <c r="AV82" i="11"/>
  <c r="AU82" i="11"/>
  <c r="AT82" i="11"/>
  <c r="AS82" i="11"/>
  <c r="AZ81" i="11"/>
  <c r="AZ80" i="11"/>
  <c r="AZ79" i="11"/>
  <c r="AZ78" i="11"/>
  <c r="AZ77" i="11"/>
  <c r="AZ76" i="11"/>
  <c r="AZ75" i="11"/>
  <c r="AZ74" i="11"/>
  <c r="AY54" i="11"/>
  <c r="AX54" i="11"/>
  <c r="AW54" i="11"/>
  <c r="AV54" i="11"/>
  <c r="AU54" i="11"/>
  <c r="AT54" i="11"/>
  <c r="AS54" i="11"/>
  <c r="AZ53" i="11"/>
  <c r="AZ52" i="11"/>
  <c r="AZ51" i="11"/>
  <c r="AZ50" i="11"/>
  <c r="AZ49" i="11"/>
  <c r="AZ48" i="11"/>
  <c r="AZ47" i="11"/>
  <c r="AZ46" i="11"/>
  <c r="AZ25" i="11"/>
  <c r="AZ24" i="11"/>
  <c r="AZ23" i="11"/>
  <c r="AZ22" i="11"/>
  <c r="AZ21" i="11"/>
  <c r="AZ20" i="11"/>
  <c r="AZ19" i="11"/>
  <c r="AZ18" i="11"/>
  <c r="AL115" i="11"/>
  <c r="AK115" i="11"/>
  <c r="AJ115" i="11"/>
  <c r="AI115" i="11"/>
  <c r="AH115" i="11"/>
  <c r="AG115" i="11"/>
  <c r="AF115" i="11"/>
  <c r="AE115" i="11"/>
  <c r="AM114" i="11"/>
  <c r="AM113" i="11"/>
  <c r="AM112" i="11"/>
  <c r="AM111" i="11"/>
  <c r="AM110" i="11"/>
  <c r="AM109" i="11"/>
  <c r="AM108" i="11"/>
  <c r="AM107" i="11"/>
  <c r="AM106" i="11"/>
  <c r="AM105" i="11"/>
  <c r="AM104" i="11"/>
  <c r="AM103" i="11"/>
  <c r="AM102" i="11"/>
  <c r="AL87" i="11"/>
  <c r="AK87" i="11"/>
  <c r="AJ87" i="11"/>
  <c r="AI87" i="11"/>
  <c r="AH87" i="11"/>
  <c r="AG87" i="11"/>
  <c r="AF87" i="11"/>
  <c r="AE87" i="11"/>
  <c r="AM86" i="11"/>
  <c r="AM85" i="11"/>
  <c r="AM84" i="11"/>
  <c r="AM83" i="11"/>
  <c r="AM82" i="11"/>
  <c r="AM81" i="11"/>
  <c r="AM80" i="11"/>
  <c r="AM79" i="11"/>
  <c r="AM78" i="11"/>
  <c r="AM77" i="11"/>
  <c r="AM76" i="11"/>
  <c r="AM75" i="11"/>
  <c r="AM74" i="11"/>
  <c r="AL59" i="11"/>
  <c r="AK59" i="11"/>
  <c r="AJ59" i="11"/>
  <c r="AI59" i="11"/>
  <c r="AH59" i="11"/>
  <c r="AG59" i="11"/>
  <c r="AF59" i="11"/>
  <c r="AE59" i="11"/>
  <c r="AM58" i="11"/>
  <c r="AM57" i="11"/>
  <c r="AM56" i="11"/>
  <c r="AM55" i="11"/>
  <c r="AM54" i="11"/>
  <c r="AM53" i="11"/>
  <c r="AM52" i="11"/>
  <c r="AM51" i="11"/>
  <c r="AM50" i="11"/>
  <c r="AM49" i="11"/>
  <c r="AM48" i="11"/>
  <c r="AM47" i="11"/>
  <c r="AM46" i="11"/>
  <c r="AM30" i="11"/>
  <c r="AM29" i="11"/>
  <c r="AM28" i="11"/>
  <c r="AM27" i="11"/>
  <c r="AM26" i="11"/>
  <c r="AM25" i="11"/>
  <c r="AM24" i="11"/>
  <c r="AM23" i="11"/>
  <c r="AM22" i="11"/>
  <c r="AM21" i="11"/>
  <c r="AM20" i="11"/>
  <c r="AM19" i="11"/>
  <c r="AM18" i="11"/>
  <c r="X109" i="11"/>
  <c r="W109" i="11"/>
  <c r="V109" i="11"/>
  <c r="U109" i="11"/>
  <c r="T109" i="11"/>
  <c r="S109" i="11"/>
  <c r="R109" i="11"/>
  <c r="Q109" i="11"/>
  <c r="Y108" i="11"/>
  <c r="Y107" i="11"/>
  <c r="Y106" i="11"/>
  <c r="Y105" i="11"/>
  <c r="Y104" i="11"/>
  <c r="Y103" i="11"/>
  <c r="Y102" i="11"/>
  <c r="X81" i="11"/>
  <c r="W81" i="11"/>
  <c r="V81" i="11"/>
  <c r="U81" i="11"/>
  <c r="T81" i="11"/>
  <c r="S81" i="11"/>
  <c r="R81" i="11"/>
  <c r="Q81" i="11"/>
  <c r="Y80" i="11"/>
  <c r="Y79" i="11"/>
  <c r="Y78" i="11"/>
  <c r="Y77" i="11"/>
  <c r="Y76" i="11"/>
  <c r="Y75" i="11"/>
  <c r="Y74" i="11"/>
  <c r="X53" i="11"/>
  <c r="W53" i="11"/>
  <c r="V53" i="11"/>
  <c r="U53" i="11"/>
  <c r="T53" i="11"/>
  <c r="S53" i="11"/>
  <c r="R53" i="11"/>
  <c r="Q53" i="11"/>
  <c r="Y52" i="11"/>
  <c r="Y51" i="11"/>
  <c r="Y50" i="11"/>
  <c r="Y49" i="11"/>
  <c r="Y48" i="11"/>
  <c r="Y47" i="11"/>
  <c r="Y46" i="11"/>
  <c r="Y24" i="11"/>
  <c r="Y23" i="11"/>
  <c r="Y22" i="11"/>
  <c r="Y21" i="11"/>
  <c r="Y20" i="11"/>
  <c r="Y19" i="11"/>
  <c r="Y18" i="11"/>
  <c r="X25" i="11"/>
  <c r="W25" i="11"/>
  <c r="V25" i="11"/>
  <c r="U25" i="11"/>
  <c r="T25" i="11"/>
  <c r="S25" i="11"/>
  <c r="R25" i="11"/>
  <c r="O19" i="11"/>
  <c r="O20" i="11" s="1"/>
  <c r="O21" i="11" s="1"/>
  <c r="AS140" i="11"/>
  <c r="AY112" i="11"/>
  <c r="AX112" i="11"/>
  <c r="AW112" i="11"/>
  <c r="AV112" i="11"/>
  <c r="AU112" i="11"/>
  <c r="AT112" i="11"/>
  <c r="AS112" i="11"/>
  <c r="AR112" i="11"/>
  <c r="AQ112" i="11"/>
  <c r="AR110" i="11"/>
  <c r="AQ110" i="11"/>
  <c r="AY84" i="11"/>
  <c r="AX84" i="11"/>
  <c r="AW84" i="11"/>
  <c r="AV84" i="11"/>
  <c r="AU84" i="11"/>
  <c r="AT84" i="11"/>
  <c r="AS84" i="11"/>
  <c r="AR84" i="11"/>
  <c r="AQ84" i="11"/>
  <c r="AR82" i="11"/>
  <c r="AQ82" i="11"/>
  <c r="AY56" i="11"/>
  <c r="AX56" i="11"/>
  <c r="AW56" i="11"/>
  <c r="AV56" i="11"/>
  <c r="AU56" i="11"/>
  <c r="AT56" i="11"/>
  <c r="AS56" i="11"/>
  <c r="AR56" i="11"/>
  <c r="AQ56" i="11"/>
  <c r="AR54" i="11"/>
  <c r="AQ54" i="11"/>
  <c r="AY28" i="11"/>
  <c r="AX28" i="11"/>
  <c r="AW28" i="11"/>
  <c r="AV28" i="11"/>
  <c r="AU28" i="11"/>
  <c r="AT28" i="11"/>
  <c r="AS28" i="11"/>
  <c r="AR28" i="11"/>
  <c r="AY26" i="11"/>
  <c r="AX26" i="11"/>
  <c r="AW26" i="11"/>
  <c r="AV26" i="11"/>
  <c r="AU26" i="11"/>
  <c r="AT26" i="11"/>
  <c r="AS26" i="11"/>
  <c r="AR26" i="11"/>
  <c r="AQ26" i="11"/>
  <c r="AD115" i="11"/>
  <c r="AC115" i="11"/>
  <c r="AD87" i="11"/>
  <c r="AC87" i="11"/>
  <c r="AD59" i="11"/>
  <c r="AC59" i="11"/>
  <c r="AC31" i="11"/>
  <c r="AL31" i="11"/>
  <c r="AK31" i="11"/>
  <c r="AJ31" i="11"/>
  <c r="AI31" i="11"/>
  <c r="AH31" i="11"/>
  <c r="AG31" i="11"/>
  <c r="AF31" i="11"/>
  <c r="AE31" i="11"/>
  <c r="AD31" i="11"/>
  <c r="Q25" i="11"/>
  <c r="E58" i="11"/>
  <c r="M52" i="11"/>
  <c r="M51" i="11"/>
  <c r="M50" i="11"/>
  <c r="M49" i="11"/>
  <c r="M48" i="11"/>
  <c r="M47" i="11"/>
  <c r="M46" i="11"/>
  <c r="M29" i="11"/>
  <c r="M28" i="11"/>
  <c r="M27" i="11"/>
  <c r="M26" i="11"/>
  <c r="M25" i="11"/>
  <c r="M24" i="11"/>
  <c r="M23" i="11"/>
  <c r="M22" i="11"/>
  <c r="M21" i="11"/>
  <c r="M20" i="11"/>
  <c r="M19" i="11"/>
  <c r="J146" i="11"/>
  <c r="L121" i="11"/>
  <c r="K121" i="11"/>
  <c r="J121" i="11"/>
  <c r="I121" i="11"/>
  <c r="H121" i="11"/>
  <c r="G121" i="11"/>
  <c r="F121" i="11"/>
  <c r="E121" i="11"/>
  <c r="L120" i="11"/>
  <c r="K120" i="11"/>
  <c r="J120" i="11"/>
  <c r="I120" i="11"/>
  <c r="H120" i="11"/>
  <c r="G120" i="11"/>
  <c r="F120" i="11"/>
  <c r="E120" i="11"/>
  <c r="L119" i="11"/>
  <c r="K119" i="11"/>
  <c r="J119" i="11"/>
  <c r="I119" i="11"/>
  <c r="H119" i="11"/>
  <c r="G119" i="11"/>
  <c r="F119" i="11"/>
  <c r="E119" i="11"/>
  <c r="L118" i="11"/>
  <c r="K118" i="11"/>
  <c r="J118" i="11"/>
  <c r="I118" i="11"/>
  <c r="H118" i="11"/>
  <c r="G118" i="11"/>
  <c r="F118" i="11"/>
  <c r="E118" i="11"/>
  <c r="L117" i="11"/>
  <c r="K117" i="11"/>
  <c r="J117" i="11"/>
  <c r="I117" i="11"/>
  <c r="H117" i="11"/>
  <c r="G117" i="11"/>
  <c r="F117" i="11"/>
  <c r="E117" i="11"/>
  <c r="L116" i="11"/>
  <c r="L122" i="11" s="1"/>
  <c r="K116" i="11"/>
  <c r="K122" i="11" s="1"/>
  <c r="J116" i="11"/>
  <c r="I116" i="11"/>
  <c r="H116" i="11"/>
  <c r="H122" i="11" s="1"/>
  <c r="G116" i="11"/>
  <c r="G122" i="11" s="1"/>
  <c r="F116" i="11"/>
  <c r="E116" i="11"/>
  <c r="L114" i="11"/>
  <c r="K114" i="11"/>
  <c r="J114" i="11"/>
  <c r="I114" i="11"/>
  <c r="H114" i="11"/>
  <c r="G114" i="11"/>
  <c r="F114" i="11"/>
  <c r="E114" i="11"/>
  <c r="L93" i="11"/>
  <c r="K93" i="11"/>
  <c r="J93" i="11"/>
  <c r="I93" i="11"/>
  <c r="H93" i="11"/>
  <c r="G93" i="11"/>
  <c r="F93" i="11"/>
  <c r="E93" i="11"/>
  <c r="L92" i="11"/>
  <c r="K92" i="11"/>
  <c r="J92" i="11"/>
  <c r="I92" i="11"/>
  <c r="H92" i="11"/>
  <c r="G92" i="11"/>
  <c r="F92" i="11"/>
  <c r="E92" i="11"/>
  <c r="L91" i="11"/>
  <c r="K91" i="11"/>
  <c r="J91" i="11"/>
  <c r="I91" i="11"/>
  <c r="H91" i="11"/>
  <c r="G91" i="11"/>
  <c r="F91" i="11"/>
  <c r="E91" i="11"/>
  <c r="L90" i="11"/>
  <c r="K90" i="11"/>
  <c r="J90" i="11"/>
  <c r="I90" i="11"/>
  <c r="H90" i="11"/>
  <c r="G90" i="11"/>
  <c r="F90" i="11"/>
  <c r="E90" i="11"/>
  <c r="L89" i="11"/>
  <c r="K89" i="11"/>
  <c r="J89" i="11"/>
  <c r="I89" i="11"/>
  <c r="H89" i="11"/>
  <c r="G89" i="11"/>
  <c r="F89" i="11"/>
  <c r="E89" i="11"/>
  <c r="L88" i="11"/>
  <c r="K88" i="11"/>
  <c r="K94" i="11" s="1"/>
  <c r="J88" i="11"/>
  <c r="J94" i="11" s="1"/>
  <c r="I88" i="11"/>
  <c r="H88" i="11"/>
  <c r="G88" i="11"/>
  <c r="G94" i="11" s="1"/>
  <c r="F88" i="11"/>
  <c r="F94" i="11" s="1"/>
  <c r="E88" i="11"/>
  <c r="E94" i="11" s="1"/>
  <c r="L86" i="11"/>
  <c r="K86" i="11"/>
  <c r="J86" i="11"/>
  <c r="I86" i="11"/>
  <c r="H86" i="11"/>
  <c r="G86" i="11"/>
  <c r="F86" i="11"/>
  <c r="E86" i="11"/>
  <c r="L65" i="11"/>
  <c r="K65" i="11"/>
  <c r="J65" i="11"/>
  <c r="I65" i="11"/>
  <c r="H65" i="11"/>
  <c r="G65" i="11"/>
  <c r="F65" i="11"/>
  <c r="E65" i="11"/>
  <c r="L64" i="11"/>
  <c r="K64" i="11"/>
  <c r="J64" i="11"/>
  <c r="I64" i="11"/>
  <c r="H64" i="11"/>
  <c r="G64" i="11"/>
  <c r="F64" i="11"/>
  <c r="E64" i="11"/>
  <c r="L63" i="11"/>
  <c r="K63" i="11"/>
  <c r="J63" i="11"/>
  <c r="I63" i="11"/>
  <c r="H63" i="11"/>
  <c r="G63" i="11"/>
  <c r="F63" i="11"/>
  <c r="E63" i="11"/>
  <c r="L62" i="11"/>
  <c r="K62" i="11"/>
  <c r="J62" i="11"/>
  <c r="I62" i="11"/>
  <c r="H62" i="11"/>
  <c r="G62" i="11"/>
  <c r="F62" i="11"/>
  <c r="E62" i="11"/>
  <c r="L61" i="11"/>
  <c r="K61" i="11"/>
  <c r="J61" i="11"/>
  <c r="I61" i="11"/>
  <c r="H61" i="11"/>
  <c r="G61" i="11"/>
  <c r="F61" i="11"/>
  <c r="E61" i="11"/>
  <c r="L60" i="11"/>
  <c r="L66" i="11" s="1"/>
  <c r="K60" i="11"/>
  <c r="K66" i="11" s="1"/>
  <c r="J60" i="11"/>
  <c r="J66" i="11" s="1"/>
  <c r="I60" i="11"/>
  <c r="H60" i="11"/>
  <c r="G60" i="11"/>
  <c r="G66" i="11" s="1"/>
  <c r="F60" i="11"/>
  <c r="F66" i="11" s="1"/>
  <c r="E60" i="11"/>
  <c r="L58" i="11"/>
  <c r="K58" i="11"/>
  <c r="J58" i="11"/>
  <c r="I58" i="11"/>
  <c r="H58" i="11"/>
  <c r="G58" i="11"/>
  <c r="F58" i="11"/>
  <c r="L37" i="11"/>
  <c r="K37" i="11"/>
  <c r="J37" i="11"/>
  <c r="I37" i="11"/>
  <c r="H37" i="11"/>
  <c r="G37" i="11"/>
  <c r="F37" i="11"/>
  <c r="L36" i="11"/>
  <c r="K36" i="11"/>
  <c r="J36" i="11"/>
  <c r="I36" i="11"/>
  <c r="H36" i="11"/>
  <c r="G36" i="11"/>
  <c r="F36" i="11"/>
  <c r="L35" i="11"/>
  <c r="K35" i="11"/>
  <c r="J35" i="11"/>
  <c r="I35" i="11"/>
  <c r="H35" i="11"/>
  <c r="G35" i="11"/>
  <c r="F35" i="11"/>
  <c r="L34" i="11"/>
  <c r="K34" i="11"/>
  <c r="J34" i="11"/>
  <c r="I34" i="11"/>
  <c r="H34" i="11"/>
  <c r="G34" i="11"/>
  <c r="F34" i="11"/>
  <c r="L33" i="11"/>
  <c r="K33" i="11"/>
  <c r="J33" i="11"/>
  <c r="I33" i="11"/>
  <c r="H33" i="11"/>
  <c r="G33" i="11"/>
  <c r="F33" i="11"/>
  <c r="L32" i="11"/>
  <c r="K32" i="11"/>
  <c r="J32" i="11"/>
  <c r="I32" i="11"/>
  <c r="H32" i="11"/>
  <c r="G32" i="11"/>
  <c r="F32" i="11"/>
  <c r="E37" i="11"/>
  <c r="E36" i="11"/>
  <c r="E35" i="11"/>
  <c r="E34" i="11"/>
  <c r="E33" i="11"/>
  <c r="E32" i="11"/>
  <c r="L30" i="11"/>
  <c r="K30" i="11"/>
  <c r="J30" i="11"/>
  <c r="I30" i="11"/>
  <c r="H30" i="11"/>
  <c r="G30" i="11"/>
  <c r="F30" i="11"/>
  <c r="E30" i="11"/>
  <c r="AA131" i="11"/>
  <c r="AA132" i="11" s="1"/>
  <c r="AA133" i="11" s="1"/>
  <c r="AA134" i="11" s="1"/>
  <c r="AA135" i="11" s="1"/>
  <c r="AA136" i="11" s="1"/>
  <c r="AA137" i="11" s="1"/>
  <c r="AA138" i="11" s="1"/>
  <c r="AA139" i="11" s="1"/>
  <c r="AA140" i="11" s="1"/>
  <c r="AA141" i="11" s="1"/>
  <c r="AA142" i="11" s="1"/>
  <c r="AA143" i="11" s="1"/>
  <c r="AO131" i="11" s="1"/>
  <c r="AO132" i="11" s="1"/>
  <c r="AO133" i="11" s="1"/>
  <c r="AO134" i="11" s="1"/>
  <c r="AO135" i="11" s="1"/>
  <c r="AO136" i="11" s="1"/>
  <c r="AO137" i="11" s="1"/>
  <c r="AO138" i="11" s="1"/>
  <c r="AO140" i="11" s="1"/>
  <c r="AA103" i="11"/>
  <c r="AA104" i="11" s="1"/>
  <c r="AA105" i="11" s="1"/>
  <c r="AA106" i="11" s="1"/>
  <c r="AA107" i="11" s="1"/>
  <c r="AA108" i="11" s="1"/>
  <c r="AA109" i="11" s="1"/>
  <c r="AA110" i="11" s="1"/>
  <c r="AA111" i="11" s="1"/>
  <c r="AA112" i="11" s="1"/>
  <c r="AA113" i="11" s="1"/>
  <c r="AA114" i="11" s="1"/>
  <c r="AA115" i="11" s="1"/>
  <c r="AO103" i="11" s="1"/>
  <c r="AO104" i="11" s="1"/>
  <c r="AO105" i="11" s="1"/>
  <c r="AO106" i="11" s="1"/>
  <c r="AO107" i="11" s="1"/>
  <c r="AO108" i="11" s="1"/>
  <c r="AO109" i="11" s="1"/>
  <c r="AO110" i="11" s="1"/>
  <c r="AO112" i="11" s="1"/>
  <c r="O131" i="11"/>
  <c r="O132" i="11" s="1"/>
  <c r="O133" i="11" s="1"/>
  <c r="O134" i="11" s="1"/>
  <c r="O135" i="11" s="1"/>
  <c r="O136" i="11" s="1"/>
  <c r="O137" i="11" s="1"/>
  <c r="O103" i="11"/>
  <c r="O104" i="11" s="1"/>
  <c r="O105" i="11" s="1"/>
  <c r="O106" i="11" s="1"/>
  <c r="O107" i="11" s="1"/>
  <c r="O108" i="11" s="1"/>
  <c r="O109" i="11" s="1"/>
  <c r="O75" i="11"/>
  <c r="O76" i="11" s="1"/>
  <c r="O77" i="11" s="1"/>
  <c r="O78" i="11" s="1"/>
  <c r="O79" i="11" s="1"/>
  <c r="O80" i="11" s="1"/>
  <c r="O81" i="11" s="1"/>
  <c r="AA75" i="11" s="1"/>
  <c r="AA76" i="11" s="1"/>
  <c r="AA77" i="11" s="1"/>
  <c r="AA78" i="11" s="1"/>
  <c r="AA79" i="11" s="1"/>
  <c r="AA80" i="11" s="1"/>
  <c r="AA81" i="11" s="1"/>
  <c r="AA82" i="11" s="1"/>
  <c r="AA83" i="11" s="1"/>
  <c r="AA84" i="11" s="1"/>
  <c r="AA85" i="11" s="1"/>
  <c r="AA86" i="11" s="1"/>
  <c r="AA87" i="11" s="1"/>
  <c r="AO75" i="11" s="1"/>
  <c r="AO76" i="11" s="1"/>
  <c r="AO77" i="11" s="1"/>
  <c r="AO78" i="11" s="1"/>
  <c r="AO79" i="11" s="1"/>
  <c r="AO80" i="11" s="1"/>
  <c r="AO81" i="11" s="1"/>
  <c r="AO82" i="11" s="1"/>
  <c r="AO84" i="11" s="1"/>
  <c r="O47" i="11"/>
  <c r="O48" i="11" s="1"/>
  <c r="O49" i="11" s="1"/>
  <c r="O50" i="11" s="1"/>
  <c r="O51" i="11" s="1"/>
  <c r="O52" i="11" s="1"/>
  <c r="O53" i="11" s="1"/>
  <c r="AA47" i="11" s="1"/>
  <c r="AA48" i="11" s="1"/>
  <c r="AA49" i="11" s="1"/>
  <c r="AA50" i="11" s="1"/>
  <c r="AA51" i="11" s="1"/>
  <c r="AA52" i="11" s="1"/>
  <c r="AA53" i="11" s="1"/>
  <c r="AA54" i="11" s="1"/>
  <c r="AA55" i="11" s="1"/>
  <c r="AA56" i="11" s="1"/>
  <c r="AA57" i="11" s="1"/>
  <c r="AA58" i="11" s="1"/>
  <c r="AA59" i="11" s="1"/>
  <c r="AO47" i="11" s="1"/>
  <c r="AO48" i="11" s="1"/>
  <c r="AO49" i="11" s="1"/>
  <c r="AO50" i="11" s="1"/>
  <c r="AO51" i="11" s="1"/>
  <c r="AO52" i="11" s="1"/>
  <c r="AO53" i="11" s="1"/>
  <c r="AO54" i="11" s="1"/>
  <c r="AO56" i="11" s="1"/>
  <c r="D144" i="11"/>
  <c r="D121" i="11"/>
  <c r="D120" i="11"/>
  <c r="D119" i="11"/>
  <c r="D118" i="11"/>
  <c r="D117" i="11"/>
  <c r="D116" i="11"/>
  <c r="D114" i="11"/>
  <c r="M113" i="11"/>
  <c r="M112" i="11"/>
  <c r="M111" i="11"/>
  <c r="M110" i="11"/>
  <c r="M109" i="11"/>
  <c r="M108" i="11"/>
  <c r="M107" i="11"/>
  <c r="M106" i="11"/>
  <c r="M105" i="11"/>
  <c r="M104" i="11"/>
  <c r="M103" i="11"/>
  <c r="M102" i="11"/>
  <c r="D93" i="11"/>
  <c r="D92" i="11"/>
  <c r="D91" i="11"/>
  <c r="D90" i="11"/>
  <c r="D89" i="11"/>
  <c r="D88" i="11"/>
  <c r="D86" i="11"/>
  <c r="M85" i="11"/>
  <c r="M84" i="11"/>
  <c r="M83" i="11"/>
  <c r="M82" i="11"/>
  <c r="M81" i="11"/>
  <c r="M80" i="11"/>
  <c r="M79" i="11"/>
  <c r="M78" i="11"/>
  <c r="M77" i="11"/>
  <c r="M76" i="11"/>
  <c r="M75" i="11"/>
  <c r="M74" i="11"/>
  <c r="D65" i="11"/>
  <c r="D64" i="11"/>
  <c r="D63" i="11"/>
  <c r="D62" i="11"/>
  <c r="D61" i="11"/>
  <c r="D60" i="11"/>
  <c r="D58" i="11"/>
  <c r="M57" i="11"/>
  <c r="M56" i="11"/>
  <c r="M55" i="11"/>
  <c r="M54" i="11"/>
  <c r="M53" i="11"/>
  <c r="AV140" i="11" l="1"/>
  <c r="J142" i="11"/>
  <c r="K142" i="11"/>
  <c r="AM31" i="11"/>
  <c r="AZ56" i="11"/>
  <c r="AM59" i="11"/>
  <c r="M139" i="11"/>
  <c r="G146" i="11"/>
  <c r="M146" i="11" s="1"/>
  <c r="AZ26" i="11"/>
  <c r="AZ28" i="11"/>
  <c r="AR140" i="11"/>
  <c r="L142" i="11"/>
  <c r="Y132" i="11"/>
  <c r="AM141" i="11"/>
  <c r="AW140" i="11"/>
  <c r="AZ84" i="11"/>
  <c r="AZ112" i="11"/>
  <c r="Y25" i="11"/>
  <c r="Y53" i="11"/>
  <c r="AZ82" i="11"/>
  <c r="AX138" i="11"/>
  <c r="M30" i="11"/>
  <c r="H142" i="11"/>
  <c r="AW138" i="11"/>
  <c r="D145" i="11"/>
  <c r="D148" i="11"/>
  <c r="M135" i="11"/>
  <c r="T137" i="11"/>
  <c r="X137" i="11"/>
  <c r="R137" i="11"/>
  <c r="V137" i="11"/>
  <c r="Y133" i="11"/>
  <c r="Y134" i="11"/>
  <c r="Y135" i="11"/>
  <c r="Y136" i="11"/>
  <c r="AG143" i="11"/>
  <c r="AK143" i="11"/>
  <c r="AM133" i="11"/>
  <c r="AM137" i="11"/>
  <c r="AZ134" i="11"/>
  <c r="U137" i="11"/>
  <c r="F142" i="11"/>
  <c r="AZ130" i="11"/>
  <c r="AY138" i="11"/>
  <c r="W137" i="11"/>
  <c r="G142" i="11"/>
  <c r="Y109" i="11"/>
  <c r="AM115" i="11"/>
  <c r="Y131" i="11"/>
  <c r="AF143" i="11"/>
  <c r="AJ143" i="11"/>
  <c r="AE143" i="11"/>
  <c r="AI143" i="11"/>
  <c r="AD143" i="11"/>
  <c r="AH143" i="11"/>
  <c r="AL143" i="11"/>
  <c r="AM134" i="11"/>
  <c r="AM135" i="11"/>
  <c r="AM138" i="11"/>
  <c r="AM139" i="11"/>
  <c r="AM142" i="11"/>
  <c r="AQ138" i="11"/>
  <c r="AZ131" i="11"/>
  <c r="AZ132" i="11"/>
  <c r="AZ133" i="11"/>
  <c r="AZ135" i="11"/>
  <c r="AZ136" i="11"/>
  <c r="AZ137" i="11"/>
  <c r="M131" i="11"/>
  <c r="AM87" i="11"/>
  <c r="AZ54" i="11"/>
  <c r="AU138" i="11"/>
  <c r="S137" i="11"/>
  <c r="Y81" i="11"/>
  <c r="AZ110" i="11"/>
  <c r="AM132" i="11"/>
  <c r="AM136" i="11"/>
  <c r="AM140" i="11"/>
  <c r="J145" i="11"/>
  <c r="M145" i="11" s="1"/>
  <c r="F147" i="11"/>
  <c r="F150" i="11" s="1"/>
  <c r="J144" i="11"/>
  <c r="D142" i="11"/>
  <c r="D146" i="11"/>
  <c r="M130" i="11"/>
  <c r="M133" i="11"/>
  <c r="M134" i="11"/>
  <c r="M137" i="11"/>
  <c r="M138" i="11"/>
  <c r="M141" i="11"/>
  <c r="AQ140" i="11"/>
  <c r="AM130" i="11"/>
  <c r="AC143" i="11"/>
  <c r="AM131" i="11"/>
  <c r="Y130" i="11"/>
  <c r="Q137" i="11"/>
  <c r="M136" i="11"/>
  <c r="M132" i="11"/>
  <c r="M140" i="11"/>
  <c r="E142" i="11"/>
  <c r="I142" i="11"/>
  <c r="E66" i="11"/>
  <c r="I38" i="11"/>
  <c r="M114" i="11"/>
  <c r="M119" i="11"/>
  <c r="H38" i="11"/>
  <c r="L38" i="11"/>
  <c r="F38" i="11"/>
  <c r="M34" i="11"/>
  <c r="M148" i="11"/>
  <c r="M149" i="11"/>
  <c r="G38" i="11"/>
  <c r="D94" i="11"/>
  <c r="I122" i="11"/>
  <c r="D66" i="11"/>
  <c r="E38" i="11"/>
  <c r="M33" i="11"/>
  <c r="M37" i="11"/>
  <c r="M63" i="11"/>
  <c r="M86" i="11"/>
  <c r="M89" i="11"/>
  <c r="M116" i="11"/>
  <c r="M118" i="11"/>
  <c r="M120" i="11"/>
  <c r="K150" i="11"/>
  <c r="E122" i="11"/>
  <c r="M61" i="11"/>
  <c r="M65" i="11"/>
  <c r="M91" i="11"/>
  <c r="M117" i="11"/>
  <c r="J122" i="11"/>
  <c r="M121" i="11"/>
  <c r="D122" i="11"/>
  <c r="K38" i="11"/>
  <c r="M35" i="11"/>
  <c r="M36" i="11"/>
  <c r="H66" i="11"/>
  <c r="H94" i="11"/>
  <c r="L94" i="11"/>
  <c r="H150" i="11"/>
  <c r="L150" i="11"/>
  <c r="M88" i="11"/>
  <c r="M92" i="11"/>
  <c r="M93" i="11"/>
  <c r="M90" i="11"/>
  <c r="M58" i="11"/>
  <c r="M60" i="11"/>
  <c r="M64" i="11"/>
  <c r="M62" i="11"/>
  <c r="J38" i="11"/>
  <c r="M32" i="11"/>
  <c r="I150" i="11"/>
  <c r="F122" i="11"/>
  <c r="I94" i="11"/>
  <c r="I66" i="11"/>
  <c r="AZ140" i="11" l="1"/>
  <c r="AZ138" i="11"/>
  <c r="M147" i="11"/>
  <c r="AM143" i="11"/>
  <c r="G150" i="11"/>
  <c r="J150" i="11"/>
  <c r="D150" i="11"/>
  <c r="Y137" i="11"/>
  <c r="M144" i="11"/>
  <c r="M142" i="11"/>
  <c r="M66" i="11"/>
  <c r="M94" i="11"/>
  <c r="M38" i="11"/>
  <c r="M150" i="11"/>
  <c r="M122" i="11"/>
  <c r="AQ28" i="11"/>
  <c r="O22" i="11"/>
  <c r="O23" i="11" s="1"/>
  <c r="O24" i="11" s="1"/>
  <c r="O25" i="11" s="1"/>
  <c r="AA19" i="11" s="1"/>
  <c r="AA20" i="11" s="1"/>
  <c r="AA21" i="11" s="1"/>
  <c r="AA22" i="11" s="1"/>
  <c r="AA23" i="11" s="1"/>
  <c r="AA24" i="11" s="1"/>
  <c r="AA25" i="11" s="1"/>
  <c r="AA26" i="11" s="1"/>
  <c r="AA27" i="11" s="1"/>
  <c r="AA28" i="11" s="1"/>
  <c r="AA29" i="11" s="1"/>
  <c r="AA30" i="11" s="1"/>
  <c r="AA31" i="11" s="1"/>
  <c r="AO19" i="11" s="1"/>
  <c r="AO20" i="11" s="1"/>
  <c r="AO21" i="11" s="1"/>
  <c r="AO22" i="11" s="1"/>
  <c r="AO23" i="11" s="1"/>
  <c r="AO24" i="11" s="1"/>
  <c r="AO25" i="11" s="1"/>
  <c r="AO26" i="11" s="1"/>
  <c r="AO28" i="11" s="1"/>
  <c r="D37" i="11"/>
  <c r="D36" i="11"/>
  <c r="D35" i="11"/>
  <c r="D34" i="11"/>
  <c r="D33" i="11"/>
  <c r="D32" i="11"/>
  <c r="D30" i="11"/>
  <c r="B7" i="11"/>
  <c r="AO7" i="11" l="1"/>
  <c r="AA7" i="11"/>
  <c r="O7" i="11"/>
  <c r="D38" i="11"/>
  <c r="J29" i="2" l="1"/>
  <c r="J25" i="2"/>
  <c r="J21" i="2"/>
  <c r="B9" i="11" l="1"/>
  <c r="B9" i="12"/>
  <c r="B8" i="11"/>
  <c r="B8" i="12"/>
  <c r="AA8" i="11"/>
  <c r="O8" i="11"/>
  <c r="AO8" i="11"/>
  <c r="AO9" i="11"/>
  <c r="AA9" i="11"/>
  <c r="O9" i="11"/>
  <c r="Z63" i="7"/>
  <c r="Y63" i="7"/>
  <c r="X63" i="7"/>
  <c r="W63" i="7"/>
  <c r="U63" i="7"/>
  <c r="T63" i="7"/>
  <c r="S63" i="7"/>
  <c r="R63" i="7"/>
  <c r="P63" i="7"/>
  <c r="O63" i="7"/>
  <c r="N63" i="7"/>
  <c r="M63" i="7"/>
  <c r="K63" i="7"/>
  <c r="J63" i="7"/>
  <c r="I63" i="7"/>
  <c r="H63" i="7"/>
  <c r="F63" i="7"/>
  <c r="E63" i="7"/>
  <c r="D63" i="7"/>
  <c r="C63" i="7"/>
  <c r="C54" i="7"/>
  <c r="Z43" i="7"/>
  <c r="Z51" i="7" s="1"/>
  <c r="Y43" i="7"/>
  <c r="Y51" i="7" s="1"/>
  <c r="X43" i="7"/>
  <c r="X51" i="7" s="1"/>
  <c r="W43" i="7"/>
  <c r="W51" i="7" s="1"/>
  <c r="U43" i="7"/>
  <c r="U51" i="7" s="1"/>
  <c r="T43" i="7"/>
  <c r="T51" i="7" s="1"/>
  <c r="S43" i="7"/>
  <c r="S51" i="7" s="1"/>
  <c r="R43" i="7"/>
  <c r="R51" i="7" s="1"/>
  <c r="P43" i="7"/>
  <c r="P51" i="7" s="1"/>
  <c r="O43" i="7"/>
  <c r="O51" i="7" s="1"/>
  <c r="N43" i="7"/>
  <c r="N51" i="7" s="1"/>
  <c r="M43" i="7"/>
  <c r="M51" i="7" s="1"/>
  <c r="K43" i="7"/>
  <c r="K51" i="7" s="1"/>
  <c r="J43" i="7"/>
  <c r="J51" i="7" s="1"/>
  <c r="I43" i="7"/>
  <c r="I51" i="7" s="1"/>
  <c r="H43" i="7"/>
  <c r="H51" i="7" s="1"/>
  <c r="F43" i="7"/>
  <c r="F51" i="7" s="1"/>
  <c r="E43" i="7"/>
  <c r="E51" i="7" s="1"/>
  <c r="D43" i="7"/>
  <c r="D51" i="7" s="1"/>
  <c r="C43" i="7"/>
  <c r="C51" i="7" s="1"/>
  <c r="Z25" i="7"/>
  <c r="Z28" i="7" s="1"/>
  <c r="Y25" i="7"/>
  <c r="Y28" i="7" s="1"/>
  <c r="X25" i="7"/>
  <c r="X28" i="7" s="1"/>
  <c r="W25" i="7"/>
  <c r="W28" i="7" s="1"/>
  <c r="U25" i="7"/>
  <c r="U28" i="7" s="1"/>
  <c r="T25" i="7"/>
  <c r="T28" i="7" s="1"/>
  <c r="S25" i="7"/>
  <c r="S28" i="7" s="1"/>
  <c r="R25" i="7"/>
  <c r="R28" i="7" s="1"/>
  <c r="P25" i="7"/>
  <c r="P28" i="7" s="1"/>
  <c r="O25" i="7"/>
  <c r="O28" i="7" s="1"/>
  <c r="N25" i="7"/>
  <c r="N28" i="7" s="1"/>
  <c r="M25" i="7"/>
  <c r="M28" i="7" s="1"/>
  <c r="K25" i="7"/>
  <c r="K28" i="7" s="1"/>
  <c r="J25" i="7"/>
  <c r="J28" i="7" s="1"/>
  <c r="I25" i="7"/>
  <c r="I28" i="7" s="1"/>
  <c r="H25" i="7"/>
  <c r="H28" i="7" s="1"/>
  <c r="F25" i="7"/>
  <c r="F28" i="7" s="1"/>
  <c r="E25" i="7"/>
  <c r="E28" i="7" s="1"/>
  <c r="D25" i="7"/>
  <c r="D28" i="7" s="1"/>
  <c r="C25" i="7"/>
  <c r="C28" i="7" s="1"/>
  <c r="AA71" i="7"/>
  <c r="AA70" i="7"/>
  <c r="AA69" i="7"/>
  <c r="AA68" i="7"/>
  <c r="AA67" i="7"/>
  <c r="AA66" i="7"/>
  <c r="AA62" i="7"/>
  <c r="G65" i="8" s="1"/>
  <c r="AA61" i="7"/>
  <c r="G64" i="8" s="1"/>
  <c r="AA60" i="7"/>
  <c r="G63" i="8" s="1"/>
  <c r="AA59" i="7"/>
  <c r="G62" i="8" s="1"/>
  <c r="AA58" i="7"/>
  <c r="G61" i="8" s="1"/>
  <c r="AA55" i="7"/>
  <c r="AA53" i="7"/>
  <c r="AA52" i="7"/>
  <c r="AA50" i="7"/>
  <c r="AA49" i="7"/>
  <c r="AA48" i="7"/>
  <c r="AA47" i="7"/>
  <c r="AA46" i="7"/>
  <c r="AA45" i="7"/>
  <c r="AA44" i="7"/>
  <c r="AA42" i="7"/>
  <c r="AA41" i="7"/>
  <c r="AA40" i="7"/>
  <c r="AA39" i="7"/>
  <c r="AA38" i="7"/>
  <c r="AA37" i="7"/>
  <c r="AA36" i="7"/>
  <c r="AA35" i="7"/>
  <c r="AA34" i="7"/>
  <c r="AA33" i="7"/>
  <c r="AA32" i="7"/>
  <c r="AA31" i="7"/>
  <c r="AA27" i="7"/>
  <c r="AA26" i="7"/>
  <c r="AA24" i="7"/>
  <c r="AA23" i="7"/>
  <c r="AA22" i="7"/>
  <c r="AA21" i="7"/>
  <c r="AA20" i="7"/>
  <c r="AA19" i="7"/>
  <c r="AA17" i="7"/>
  <c r="V71" i="7"/>
  <c r="V70" i="7"/>
  <c r="V69" i="7"/>
  <c r="V68" i="7"/>
  <c r="V67" i="7"/>
  <c r="V66" i="7"/>
  <c r="V62" i="7"/>
  <c r="F65" i="8" s="1"/>
  <c r="V61" i="7"/>
  <c r="F64" i="8" s="1"/>
  <c r="V60" i="7"/>
  <c r="F63" i="8" s="1"/>
  <c r="V59" i="7"/>
  <c r="F62" i="8" s="1"/>
  <c r="V58" i="7"/>
  <c r="F61" i="8" s="1"/>
  <c r="V55" i="7"/>
  <c r="V53" i="7"/>
  <c r="V52" i="7"/>
  <c r="V50" i="7"/>
  <c r="V49" i="7"/>
  <c r="V48" i="7"/>
  <c r="V47" i="7"/>
  <c r="V46" i="7"/>
  <c r="V45" i="7"/>
  <c r="V44" i="7"/>
  <c r="V42" i="7"/>
  <c r="V41" i="7"/>
  <c r="V40" i="7"/>
  <c r="V39" i="7"/>
  <c r="V38" i="7"/>
  <c r="V37" i="7"/>
  <c r="V36" i="7"/>
  <c r="V35" i="7"/>
  <c r="V34" i="7"/>
  <c r="V33" i="7"/>
  <c r="V32" i="7"/>
  <c r="V31" i="7"/>
  <c r="V27" i="7"/>
  <c r="V26" i="7"/>
  <c r="V24" i="7"/>
  <c r="V23" i="7"/>
  <c r="V22" i="7"/>
  <c r="V21" i="7"/>
  <c r="V20" i="7"/>
  <c r="V19" i="7"/>
  <c r="V17" i="7"/>
  <c r="Q71" i="7"/>
  <c r="Q70" i="7"/>
  <c r="Q69" i="7"/>
  <c r="Q68" i="7"/>
  <c r="Q67" i="7"/>
  <c r="Q66" i="7"/>
  <c r="Q62" i="7"/>
  <c r="E65" i="8" s="1"/>
  <c r="Q61" i="7"/>
  <c r="E64" i="8" s="1"/>
  <c r="Q60" i="7"/>
  <c r="E63" i="8" s="1"/>
  <c r="Q59" i="7"/>
  <c r="E62" i="8" s="1"/>
  <c r="Q58" i="7"/>
  <c r="E61" i="8" s="1"/>
  <c r="Q55" i="7"/>
  <c r="Q53" i="7"/>
  <c r="Q52" i="7"/>
  <c r="Q50" i="7"/>
  <c r="Q49" i="7"/>
  <c r="Q48" i="7"/>
  <c r="Q47" i="7"/>
  <c r="Q46" i="7"/>
  <c r="Q45" i="7"/>
  <c r="Q44" i="7"/>
  <c r="Q42" i="7"/>
  <c r="Q41" i="7"/>
  <c r="Q40" i="7"/>
  <c r="Q39" i="7"/>
  <c r="Q38" i="7"/>
  <c r="Q37" i="7"/>
  <c r="Q36" i="7"/>
  <c r="Q35" i="7"/>
  <c r="Q34" i="7"/>
  <c r="Q33" i="7"/>
  <c r="Q32" i="7"/>
  <c r="Q31" i="7"/>
  <c r="Q27" i="7"/>
  <c r="Q26" i="7"/>
  <c r="Q24" i="7"/>
  <c r="Q23" i="7"/>
  <c r="Q22" i="7"/>
  <c r="Q21" i="7"/>
  <c r="Q20" i="7"/>
  <c r="Q19" i="7"/>
  <c r="Q17" i="7"/>
  <c r="L71" i="7"/>
  <c r="L70" i="7"/>
  <c r="L69" i="7"/>
  <c r="L68" i="7"/>
  <c r="L67" i="7"/>
  <c r="L66" i="7"/>
  <c r="L62" i="7"/>
  <c r="D65" i="8" s="1"/>
  <c r="L61" i="7"/>
  <c r="D64" i="8" s="1"/>
  <c r="L60" i="7"/>
  <c r="D63" i="8" s="1"/>
  <c r="L59" i="7"/>
  <c r="D62" i="8" s="1"/>
  <c r="L58" i="7"/>
  <c r="D61" i="8" s="1"/>
  <c r="L55" i="7"/>
  <c r="L53" i="7"/>
  <c r="L52" i="7"/>
  <c r="L50" i="7"/>
  <c r="L49" i="7"/>
  <c r="L48" i="7"/>
  <c r="L47" i="7"/>
  <c r="L46" i="7"/>
  <c r="L45" i="7"/>
  <c r="L44" i="7"/>
  <c r="L41" i="7"/>
  <c r="L40" i="7"/>
  <c r="L39" i="7"/>
  <c r="L38" i="7"/>
  <c r="L37" i="7"/>
  <c r="L36" i="7"/>
  <c r="L35" i="7"/>
  <c r="L34" i="7"/>
  <c r="L33" i="7"/>
  <c r="L32" i="7"/>
  <c r="L31" i="7"/>
  <c r="L27" i="7"/>
  <c r="L26" i="7"/>
  <c r="L24" i="7"/>
  <c r="L23" i="7"/>
  <c r="L22" i="7"/>
  <c r="L21" i="7"/>
  <c r="L20" i="7"/>
  <c r="L19" i="7"/>
  <c r="L17" i="7"/>
  <c r="G71" i="7"/>
  <c r="G70" i="7"/>
  <c r="G69" i="7"/>
  <c r="G68" i="7"/>
  <c r="G67" i="7"/>
  <c r="G66" i="7"/>
  <c r="G62" i="7"/>
  <c r="C65" i="8" s="1"/>
  <c r="G61" i="7"/>
  <c r="C64" i="8" s="1"/>
  <c r="G60" i="7"/>
  <c r="C63" i="8" s="1"/>
  <c r="G59" i="7"/>
  <c r="C62" i="8" s="1"/>
  <c r="G58" i="7"/>
  <c r="C61" i="8" s="1"/>
  <c r="G55" i="7"/>
  <c r="G53" i="7"/>
  <c r="G52" i="7"/>
  <c r="G50" i="7"/>
  <c r="G49" i="7"/>
  <c r="G48" i="7"/>
  <c r="G47" i="7"/>
  <c r="G46" i="7"/>
  <c r="G45" i="7"/>
  <c r="G44" i="7"/>
  <c r="G42" i="7"/>
  <c r="G41" i="7"/>
  <c r="G40" i="7"/>
  <c r="G39" i="7"/>
  <c r="G38" i="7"/>
  <c r="G37" i="7"/>
  <c r="G36" i="7"/>
  <c r="G35" i="7"/>
  <c r="G34" i="7"/>
  <c r="G33" i="7"/>
  <c r="G32" i="7"/>
  <c r="G31" i="7"/>
  <c r="G27" i="7"/>
  <c r="G26" i="7"/>
  <c r="G24" i="7"/>
  <c r="G23" i="7"/>
  <c r="G22" i="7"/>
  <c r="G21" i="7"/>
  <c r="G20" i="7"/>
  <c r="G19" i="7"/>
  <c r="G17" i="7"/>
  <c r="AB8" i="12" l="1"/>
  <c r="O8" i="12"/>
  <c r="AO8" i="12"/>
  <c r="AO9" i="12"/>
  <c r="O9" i="12"/>
  <c r="AB9" i="12"/>
  <c r="G54" i="7"/>
  <c r="Q25" i="7"/>
  <c r="Q28" i="7" s="1"/>
  <c r="Q43" i="7"/>
  <c r="Q51" i="7" s="1"/>
  <c r="V63" i="7"/>
  <c r="AA43" i="7"/>
  <c r="Q63" i="7"/>
  <c r="V25" i="7"/>
  <c r="V28" i="7" s="1"/>
  <c r="V43" i="7"/>
  <c r="V51" i="7" s="1"/>
  <c r="AA63" i="7"/>
  <c r="G63" i="7"/>
  <c r="L25" i="7"/>
  <c r="L28" i="7" s="1"/>
  <c r="Q54" i="7"/>
  <c r="AA54" i="7"/>
  <c r="AA51" i="7"/>
  <c r="AA25" i="7"/>
  <c r="AA28" i="7" s="1"/>
  <c r="L63" i="7"/>
  <c r="G25" i="7"/>
  <c r="G28" i="7" s="1"/>
  <c r="G43" i="7"/>
  <c r="G51" i="7" s="1"/>
  <c r="G74" i="8"/>
  <c r="G73" i="8"/>
  <c r="G72" i="8"/>
  <c r="G71" i="8"/>
  <c r="G70" i="8"/>
  <c r="G69" i="8"/>
  <c r="G58" i="8"/>
  <c r="G56" i="8"/>
  <c r="G55" i="8"/>
  <c r="G53" i="8"/>
  <c r="G52" i="8"/>
  <c r="G51" i="8"/>
  <c r="G50" i="8"/>
  <c r="G49" i="8"/>
  <c r="G48" i="8"/>
  <c r="G47" i="8"/>
  <c r="G45" i="8"/>
  <c r="G44" i="8"/>
  <c r="G43" i="8"/>
  <c r="G42" i="8"/>
  <c r="G41" i="8"/>
  <c r="G40" i="8"/>
  <c r="G39" i="8"/>
  <c r="G38" i="8"/>
  <c r="G37" i="8"/>
  <c r="G36" i="8"/>
  <c r="G35" i="8"/>
  <c r="G34" i="8"/>
  <c r="G30" i="8"/>
  <c r="G29" i="8"/>
  <c r="G27" i="8"/>
  <c r="G26" i="8"/>
  <c r="G25" i="8"/>
  <c r="G24" i="8"/>
  <c r="G23" i="8"/>
  <c r="G20" i="8"/>
  <c r="F74" i="8"/>
  <c r="F73" i="8"/>
  <c r="F72" i="8"/>
  <c r="F71" i="8"/>
  <c r="F70" i="8"/>
  <c r="F69" i="8"/>
  <c r="F58" i="8"/>
  <c r="F56" i="8"/>
  <c r="F55" i="8"/>
  <c r="F53" i="8"/>
  <c r="F52" i="8"/>
  <c r="F51" i="8"/>
  <c r="F50" i="8"/>
  <c r="F49" i="8"/>
  <c r="F48" i="8"/>
  <c r="F47" i="8"/>
  <c r="F45" i="8"/>
  <c r="F44" i="8"/>
  <c r="F43" i="8"/>
  <c r="F42" i="8"/>
  <c r="F41" i="8"/>
  <c r="F40" i="8"/>
  <c r="F39" i="8"/>
  <c r="F38" i="8"/>
  <c r="F37" i="8"/>
  <c r="F36" i="8"/>
  <c r="F35" i="8"/>
  <c r="F34" i="8"/>
  <c r="F30" i="8"/>
  <c r="F29" i="8"/>
  <c r="F27" i="8"/>
  <c r="F26" i="8"/>
  <c r="F25" i="8"/>
  <c r="F24" i="8"/>
  <c r="F23" i="8"/>
  <c r="F22" i="8"/>
  <c r="F20" i="8"/>
  <c r="E74" i="8"/>
  <c r="E73" i="8"/>
  <c r="E72" i="8"/>
  <c r="E71" i="8"/>
  <c r="E70" i="8"/>
  <c r="E69" i="8"/>
  <c r="E58" i="8"/>
  <c r="E56" i="8"/>
  <c r="E55" i="8"/>
  <c r="E53" i="8"/>
  <c r="E52" i="8"/>
  <c r="E51" i="8"/>
  <c r="E50" i="8"/>
  <c r="E49" i="8"/>
  <c r="E48" i="8"/>
  <c r="E47" i="8"/>
  <c r="E45" i="8"/>
  <c r="E44" i="8"/>
  <c r="E43" i="8"/>
  <c r="E42" i="8"/>
  <c r="E41" i="8"/>
  <c r="E40" i="8"/>
  <c r="E39" i="8"/>
  <c r="E38" i="8"/>
  <c r="E37" i="8"/>
  <c r="E36" i="8"/>
  <c r="E35" i="8"/>
  <c r="E34" i="8"/>
  <c r="E30" i="8"/>
  <c r="E29" i="8"/>
  <c r="E27" i="8"/>
  <c r="E26" i="8"/>
  <c r="E25" i="8"/>
  <c r="E24" i="8"/>
  <c r="E23" i="8"/>
  <c r="E22" i="8"/>
  <c r="E20" i="8"/>
  <c r="D74" i="8"/>
  <c r="D73" i="8"/>
  <c r="D72" i="8"/>
  <c r="D71" i="8"/>
  <c r="D70" i="8"/>
  <c r="D69" i="8"/>
  <c r="D58" i="8"/>
  <c r="D56" i="8"/>
  <c r="D55" i="8"/>
  <c r="D53" i="8"/>
  <c r="D52" i="8"/>
  <c r="D51" i="8"/>
  <c r="D50" i="8"/>
  <c r="D49" i="8"/>
  <c r="D48" i="8"/>
  <c r="D47" i="8"/>
  <c r="D44" i="8"/>
  <c r="D43" i="8"/>
  <c r="D42" i="8"/>
  <c r="D41" i="8"/>
  <c r="D40" i="8"/>
  <c r="D39" i="8"/>
  <c r="D38" i="8"/>
  <c r="D37" i="8"/>
  <c r="D36" i="8"/>
  <c r="D35" i="8"/>
  <c r="D34" i="8"/>
  <c r="D30" i="8"/>
  <c r="D29" i="8"/>
  <c r="D27" i="8"/>
  <c r="D26" i="8"/>
  <c r="D25" i="8"/>
  <c r="D24" i="8"/>
  <c r="D23" i="8"/>
  <c r="D22" i="8"/>
  <c r="D20" i="8"/>
  <c r="C74" i="8"/>
  <c r="C73" i="8"/>
  <c r="C72" i="8"/>
  <c r="C71" i="8"/>
  <c r="C70" i="8"/>
  <c r="C69" i="8"/>
  <c r="C58" i="8"/>
  <c r="C56" i="8"/>
  <c r="C55" i="8"/>
  <c r="C53" i="8"/>
  <c r="C52" i="8"/>
  <c r="C51" i="8"/>
  <c r="C50" i="8"/>
  <c r="C49" i="8"/>
  <c r="C48" i="8"/>
  <c r="C47" i="8"/>
  <c r="C45" i="8"/>
  <c r="C44" i="8"/>
  <c r="C43" i="8"/>
  <c r="C42" i="8"/>
  <c r="C41" i="8"/>
  <c r="C40" i="8"/>
  <c r="C39" i="8"/>
  <c r="C38" i="8"/>
  <c r="C37" i="8"/>
  <c r="C36" i="8"/>
  <c r="C35" i="8"/>
  <c r="C34" i="8"/>
  <c r="C30" i="8"/>
  <c r="C29" i="8"/>
  <c r="C27" i="8"/>
  <c r="C26" i="8"/>
  <c r="C25" i="8"/>
  <c r="C24" i="8"/>
  <c r="C23" i="8"/>
  <c r="C22" i="8"/>
  <c r="C20" i="8"/>
  <c r="A8" i="8"/>
  <c r="A22" i="8"/>
  <c r="A23" i="8" s="1"/>
  <c r="A24" i="8" s="1"/>
  <c r="A25" i="8" s="1"/>
  <c r="A26" i="8" s="1"/>
  <c r="A27" i="8" s="1"/>
  <c r="A28" i="8" s="1"/>
  <c r="A29" i="8" s="1"/>
  <c r="A30" i="8" s="1"/>
  <c r="A31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G56" i="7" l="1"/>
  <c r="G64" i="7" s="1"/>
  <c r="G65" i="7" s="1"/>
  <c r="G72" i="7" s="1"/>
  <c r="H71" i="8"/>
  <c r="E57" i="8"/>
  <c r="G57" i="8"/>
  <c r="H48" i="8"/>
  <c r="H52" i="8"/>
  <c r="H64" i="8"/>
  <c r="H35" i="8"/>
  <c r="H39" i="8"/>
  <c r="H43" i="8"/>
  <c r="H27" i="8"/>
  <c r="H23" i="8"/>
  <c r="H58" i="8"/>
  <c r="D57" i="8"/>
  <c r="F57" i="8"/>
  <c r="G66" i="8"/>
  <c r="H36" i="8"/>
  <c r="H44" i="8"/>
  <c r="H53" i="8"/>
  <c r="H61" i="8"/>
  <c r="C66" i="8"/>
  <c r="H25" i="8"/>
  <c r="H37" i="8"/>
  <c r="H41" i="8"/>
  <c r="H50" i="8"/>
  <c r="H55" i="8"/>
  <c r="C57" i="8"/>
  <c r="H62" i="8"/>
  <c r="H73" i="8"/>
  <c r="C28" i="8"/>
  <c r="C31" i="8" s="1"/>
  <c r="H26" i="8"/>
  <c r="C46" i="8"/>
  <c r="C54" i="8" s="1"/>
  <c r="H34" i="8"/>
  <c r="H38" i="8"/>
  <c r="H42" i="8"/>
  <c r="H47" i="8"/>
  <c r="H51" i="8"/>
  <c r="H56" i="8"/>
  <c r="H63" i="8"/>
  <c r="H70" i="8"/>
  <c r="H74" i="8"/>
  <c r="D66" i="8"/>
  <c r="E28" i="8"/>
  <c r="E31" i="8" s="1"/>
  <c r="E46" i="8"/>
  <c r="E54" i="8" s="1"/>
  <c r="F66" i="8"/>
  <c r="H29" i="8"/>
  <c r="H49" i="8"/>
  <c r="H65" i="8"/>
  <c r="H72" i="8"/>
  <c r="D28" i="8"/>
  <c r="D31" i="8" s="1"/>
  <c r="E66" i="8"/>
  <c r="F28" i="8"/>
  <c r="F31" i="8" s="1"/>
  <c r="F46" i="8"/>
  <c r="F54" i="8" s="1"/>
  <c r="H24" i="8"/>
  <c r="H40" i="8"/>
  <c r="H30" i="8"/>
  <c r="H69" i="8"/>
  <c r="G46" i="8"/>
  <c r="G54" i="8" s="1"/>
  <c r="AA56" i="7"/>
  <c r="AA64" i="7" s="1"/>
  <c r="G22" i="8"/>
  <c r="G28" i="8" s="1"/>
  <c r="G31" i="8" s="1"/>
  <c r="V54" i="7"/>
  <c r="Q56" i="7"/>
  <c r="L54" i="7"/>
  <c r="L42" i="7"/>
  <c r="C56" i="7"/>
  <c r="C64" i="7" s="1"/>
  <c r="C65" i="7" s="1"/>
  <c r="G59" i="8" l="1"/>
  <c r="C59" i="8"/>
  <c r="E59" i="8"/>
  <c r="E67" i="8" s="1"/>
  <c r="E68" i="8" s="1"/>
  <c r="E75" i="8" s="1"/>
  <c r="G67" i="8"/>
  <c r="G68" i="8" s="1"/>
  <c r="G75" i="8" s="1"/>
  <c r="F59" i="8"/>
  <c r="F67" i="8" s="1"/>
  <c r="F68" i="8" s="1"/>
  <c r="F75" i="8" s="1"/>
  <c r="D45" i="8"/>
  <c r="L43" i="7"/>
  <c r="L51" i="7" s="1"/>
  <c r="AF17" i="7"/>
  <c r="H20" i="8" s="1"/>
  <c r="Q64" i="7"/>
  <c r="Q65" i="7" s="1"/>
  <c r="Q72" i="7" s="1"/>
  <c r="C67" i="8"/>
  <c r="C68" i="8" s="1"/>
  <c r="C75" i="8" s="1"/>
  <c r="H66" i="8"/>
  <c r="H22" i="8"/>
  <c r="H28" i="8" s="1"/>
  <c r="H31" i="8" s="1"/>
  <c r="H57" i="8"/>
  <c r="AA65" i="7"/>
  <c r="AA72" i="7" s="1"/>
  <c r="AB62" i="7"/>
  <c r="AC62" i="7"/>
  <c r="AD62" i="7"/>
  <c r="AE62" i="7"/>
  <c r="AB50" i="7"/>
  <c r="AC50" i="7"/>
  <c r="AD50" i="7"/>
  <c r="AE50" i="7"/>
  <c r="AB41" i="7"/>
  <c r="AC41" i="7"/>
  <c r="AD41" i="7"/>
  <c r="AE41" i="7"/>
  <c r="AF62" i="7" l="1"/>
  <c r="D46" i="8"/>
  <c r="D54" i="8" s="1"/>
  <c r="D59" i="8" s="1"/>
  <c r="D67" i="8" s="1"/>
  <c r="D68" i="8" s="1"/>
  <c r="D75" i="8" s="1"/>
  <c r="H45" i="8"/>
  <c r="H46" i="8" s="1"/>
  <c r="H54" i="8" s="1"/>
  <c r="H59" i="8" s="1"/>
  <c r="H67" i="8" s="1"/>
  <c r="H68" i="8" s="1"/>
  <c r="H75" i="8" s="1"/>
  <c r="AF50" i="7"/>
  <c r="AF41" i="7"/>
  <c r="C15" i="8"/>
  <c r="A9" i="8"/>
  <c r="AE71" i="7" l="1"/>
  <c r="AD71" i="7"/>
  <c r="AC71" i="7"/>
  <c r="AB71" i="7"/>
  <c r="AE70" i="7"/>
  <c r="AD70" i="7"/>
  <c r="AC70" i="7"/>
  <c r="AB70" i="7"/>
  <c r="AE69" i="7"/>
  <c r="AD69" i="7"/>
  <c r="AC69" i="7"/>
  <c r="AB69" i="7"/>
  <c r="AE68" i="7"/>
  <c r="AD68" i="7"/>
  <c r="AC68" i="7"/>
  <c r="AB68" i="7"/>
  <c r="AE67" i="7"/>
  <c r="AD67" i="7"/>
  <c r="AC67" i="7"/>
  <c r="AB67" i="7"/>
  <c r="AE66" i="7"/>
  <c r="AD66" i="7"/>
  <c r="AC66" i="7"/>
  <c r="AB66" i="7"/>
  <c r="AE61" i="7"/>
  <c r="AD61" i="7"/>
  <c r="AC61" i="7"/>
  <c r="AB61" i="7"/>
  <c r="AE60" i="7"/>
  <c r="AD60" i="7"/>
  <c r="AC60" i="7"/>
  <c r="AB60" i="7"/>
  <c r="AE59" i="7"/>
  <c r="AD59" i="7"/>
  <c r="AC59" i="7"/>
  <c r="AB59" i="7"/>
  <c r="AE58" i="7"/>
  <c r="AE63" i="7" s="1"/>
  <c r="AD58" i="7"/>
  <c r="AD63" i="7" s="1"/>
  <c r="AC58" i="7"/>
  <c r="AC63" i="7" s="1"/>
  <c r="AB58" i="7"/>
  <c r="AE55" i="7"/>
  <c r="AD55" i="7"/>
  <c r="AC55" i="7"/>
  <c r="AB55" i="7"/>
  <c r="Z54" i="7"/>
  <c r="Y54" i="7"/>
  <c r="X54" i="7"/>
  <c r="W54" i="7"/>
  <c r="U54" i="7"/>
  <c r="T54" i="7"/>
  <c r="S54" i="7"/>
  <c r="S56" i="7" s="1"/>
  <c r="S64" i="7" s="1"/>
  <c r="R54" i="7"/>
  <c r="P54" i="7"/>
  <c r="O54" i="7"/>
  <c r="N54" i="7"/>
  <c r="M54" i="7"/>
  <c r="K54" i="7"/>
  <c r="J54" i="7"/>
  <c r="I54" i="7"/>
  <c r="H54" i="7"/>
  <c r="F54" i="7"/>
  <c r="E54" i="7"/>
  <c r="D54" i="7"/>
  <c r="AE53" i="7"/>
  <c r="AD53" i="7"/>
  <c r="AC53" i="7"/>
  <c r="AB53" i="7"/>
  <c r="AE52" i="7"/>
  <c r="AD52" i="7"/>
  <c r="AC52" i="7"/>
  <c r="AB52" i="7"/>
  <c r="AE49" i="7"/>
  <c r="AD49" i="7"/>
  <c r="AC49" i="7"/>
  <c r="AB49" i="7"/>
  <c r="AE48" i="7"/>
  <c r="AD48" i="7"/>
  <c r="AC48" i="7"/>
  <c r="AB48" i="7"/>
  <c r="AE47" i="7"/>
  <c r="AD47" i="7"/>
  <c r="AC47" i="7"/>
  <c r="AB47" i="7"/>
  <c r="AE46" i="7"/>
  <c r="AD46" i="7"/>
  <c r="AC46" i="7"/>
  <c r="AB46" i="7"/>
  <c r="AE45" i="7"/>
  <c r="AD45" i="7"/>
  <c r="AC45" i="7"/>
  <c r="AB45" i="7"/>
  <c r="AE44" i="7"/>
  <c r="AD44" i="7"/>
  <c r="AC44" i="7"/>
  <c r="AB44" i="7"/>
  <c r="W56" i="7"/>
  <c r="W64" i="7" s="1"/>
  <c r="AE42" i="7"/>
  <c r="AD42" i="7"/>
  <c r="AC42" i="7"/>
  <c r="AB42" i="7"/>
  <c r="AE40" i="7"/>
  <c r="AD40" i="7"/>
  <c r="AC40" i="7"/>
  <c r="AB40" i="7"/>
  <c r="AE39" i="7"/>
  <c r="AD39" i="7"/>
  <c r="AC39" i="7"/>
  <c r="AB39" i="7"/>
  <c r="AE38" i="7"/>
  <c r="AD38" i="7"/>
  <c r="AC38" i="7"/>
  <c r="AB38" i="7"/>
  <c r="AE37" i="7"/>
  <c r="AD37" i="7"/>
  <c r="AC37" i="7"/>
  <c r="AB37" i="7"/>
  <c r="AE36" i="7"/>
  <c r="AD36" i="7"/>
  <c r="AC36" i="7"/>
  <c r="AB36" i="7"/>
  <c r="AE35" i="7"/>
  <c r="AD35" i="7"/>
  <c r="AC35" i="7"/>
  <c r="AB35" i="7"/>
  <c r="AE34" i="7"/>
  <c r="AD34" i="7"/>
  <c r="AC34" i="7"/>
  <c r="AB34" i="7"/>
  <c r="AE33" i="7"/>
  <c r="AD33" i="7"/>
  <c r="AC33" i="7"/>
  <c r="AB33" i="7"/>
  <c r="AE32" i="7"/>
  <c r="AD32" i="7"/>
  <c r="AC32" i="7"/>
  <c r="AB32" i="7"/>
  <c r="AE31" i="7"/>
  <c r="AE43" i="7" s="1"/>
  <c r="AD31" i="7"/>
  <c r="AC31" i="7"/>
  <c r="AC43" i="7" s="1"/>
  <c r="AB31" i="7"/>
  <c r="AE27" i="7"/>
  <c r="AD27" i="7"/>
  <c r="AC27" i="7"/>
  <c r="AB27" i="7"/>
  <c r="AE26" i="7"/>
  <c r="AD26" i="7"/>
  <c r="AC26" i="7"/>
  <c r="AB26" i="7"/>
  <c r="C72" i="7"/>
  <c r="AE24" i="7"/>
  <c r="AD24" i="7"/>
  <c r="AC24" i="7"/>
  <c r="AB24" i="7"/>
  <c r="AE23" i="7"/>
  <c r="AD23" i="7"/>
  <c r="AC23" i="7"/>
  <c r="AB23" i="7"/>
  <c r="AE22" i="7"/>
  <c r="AD22" i="7"/>
  <c r="AC22" i="7"/>
  <c r="AB22" i="7"/>
  <c r="AE21" i="7"/>
  <c r="AD21" i="7"/>
  <c r="AC21" i="7"/>
  <c r="AB21" i="7"/>
  <c r="AE20" i="7"/>
  <c r="AD20" i="7"/>
  <c r="AC20" i="7"/>
  <c r="AB20" i="7"/>
  <c r="AE19" i="7"/>
  <c r="AD19" i="7"/>
  <c r="AC19" i="7"/>
  <c r="AB19" i="7"/>
  <c r="A19" i="7"/>
  <c r="A20" i="7" s="1"/>
  <c r="A21" i="7" s="1"/>
  <c r="A22" i="7" s="1"/>
  <c r="A23" i="7" s="1"/>
  <c r="A24" i="7" s="1"/>
  <c r="A25" i="7" s="1"/>
  <c r="A26" i="7" s="1"/>
  <c r="A27" i="7" s="1"/>
  <c r="A28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9" i="7"/>
  <c r="A8" i="7"/>
  <c r="A41" i="7" l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F61" i="7"/>
  <c r="AF66" i="7"/>
  <c r="AF67" i="7"/>
  <c r="AF68" i="7"/>
  <c r="AF69" i="7"/>
  <c r="AF70" i="7"/>
  <c r="AF71" i="7"/>
  <c r="AF22" i="7"/>
  <c r="AE25" i="7"/>
  <c r="AE28" i="7" s="1"/>
  <c r="AD25" i="7"/>
  <c r="AD28" i="7" s="1"/>
  <c r="AF26" i="7"/>
  <c r="AF27" i="7"/>
  <c r="AC51" i="7"/>
  <c r="AB63" i="7"/>
  <c r="AF58" i="7"/>
  <c r="AF59" i="7"/>
  <c r="AF60" i="7"/>
  <c r="AF55" i="7"/>
  <c r="AF52" i="7"/>
  <c r="AF53" i="7"/>
  <c r="AF44" i="7"/>
  <c r="AF45" i="7"/>
  <c r="AF46" i="7"/>
  <c r="AF47" i="7"/>
  <c r="AF48" i="7"/>
  <c r="AF49" i="7"/>
  <c r="AE51" i="7"/>
  <c r="AD43" i="7"/>
  <c r="AD51" i="7" s="1"/>
  <c r="AF31" i="7"/>
  <c r="AB43" i="7"/>
  <c r="AB51" i="7" s="1"/>
  <c r="AF32" i="7"/>
  <c r="AF33" i="7"/>
  <c r="AF34" i="7"/>
  <c r="AF35" i="7"/>
  <c r="AF36" i="7"/>
  <c r="AF37" i="7"/>
  <c r="AF38" i="7"/>
  <c r="AF39" i="7"/>
  <c r="AF40" i="7"/>
  <c r="AF42" i="7"/>
  <c r="AF23" i="7"/>
  <c r="AF24" i="7"/>
  <c r="AF19" i="7"/>
  <c r="AB25" i="7"/>
  <c r="AB28" i="7" s="1"/>
  <c r="AC25" i="7"/>
  <c r="AC28" i="7" s="1"/>
  <c r="AF20" i="7"/>
  <c r="AF21" i="7"/>
  <c r="E56" i="7"/>
  <c r="E64" i="7" s="1"/>
  <c r="E65" i="7" s="1"/>
  <c r="E72" i="7" s="1"/>
  <c r="J56" i="7"/>
  <c r="J64" i="7" s="1"/>
  <c r="J65" i="7" s="1"/>
  <c r="J72" i="7" s="1"/>
  <c r="O56" i="7"/>
  <c r="O64" i="7" s="1"/>
  <c r="O65" i="7" s="1"/>
  <c r="O72" i="7" s="1"/>
  <c r="T56" i="7"/>
  <c r="T64" i="7" s="1"/>
  <c r="T65" i="7" s="1"/>
  <c r="T72" i="7" s="1"/>
  <c r="Y56" i="7"/>
  <c r="Y64" i="7" s="1"/>
  <c r="Y65" i="7" s="1"/>
  <c r="Y72" i="7" s="1"/>
  <c r="F56" i="7"/>
  <c r="F64" i="7" s="1"/>
  <c r="F65" i="7" s="1"/>
  <c r="F72" i="7" s="1"/>
  <c r="K56" i="7"/>
  <c r="K64" i="7" s="1"/>
  <c r="K65" i="7" s="1"/>
  <c r="K72" i="7" s="1"/>
  <c r="P56" i="7"/>
  <c r="P64" i="7" s="1"/>
  <c r="P65" i="7" s="1"/>
  <c r="P72" i="7" s="1"/>
  <c r="U56" i="7"/>
  <c r="U64" i="7" s="1"/>
  <c r="Z56" i="7"/>
  <c r="Z64" i="7" s="1"/>
  <c r="Z65" i="7" s="1"/>
  <c r="Z72" i="7" s="1"/>
  <c r="AD54" i="7"/>
  <c r="W65" i="7"/>
  <c r="W72" i="7" s="1"/>
  <c r="S65" i="7"/>
  <c r="S72" i="7" s="1"/>
  <c r="H56" i="7"/>
  <c r="H64" i="7" s="1"/>
  <c r="H65" i="7" s="1"/>
  <c r="H72" i="7" s="1"/>
  <c r="M56" i="7"/>
  <c r="M64" i="7" s="1"/>
  <c r="M65" i="7" s="1"/>
  <c r="M72" i="7" s="1"/>
  <c r="R56" i="7"/>
  <c r="R64" i="7" s="1"/>
  <c r="R65" i="7" s="1"/>
  <c r="R72" i="7" s="1"/>
  <c r="U65" i="7"/>
  <c r="U72" i="7" s="1"/>
  <c r="D56" i="7"/>
  <c r="D64" i="7" s="1"/>
  <c r="D65" i="7" s="1"/>
  <c r="D72" i="7" s="1"/>
  <c r="I56" i="7"/>
  <c r="I64" i="7" s="1"/>
  <c r="I65" i="7" s="1"/>
  <c r="I72" i="7" s="1"/>
  <c r="N56" i="7"/>
  <c r="N64" i="7" s="1"/>
  <c r="N65" i="7" s="1"/>
  <c r="N72" i="7" s="1"/>
  <c r="X56" i="7"/>
  <c r="X64" i="7" s="1"/>
  <c r="X65" i="7" s="1"/>
  <c r="X72" i="7" s="1"/>
  <c r="AC54" i="7"/>
  <c r="AB54" i="7"/>
  <c r="AE54" i="7"/>
  <c r="V56" i="7"/>
  <c r="V64" i="7" s="1"/>
  <c r="V65" i="7" s="1"/>
  <c r="V72" i="7" s="1"/>
  <c r="AF54" i="7" l="1"/>
  <c r="AF63" i="7"/>
  <c r="AF43" i="7"/>
  <c r="AF51" i="7" s="1"/>
  <c r="AF25" i="7"/>
  <c r="AF28" i="7" s="1"/>
  <c r="AD56" i="7"/>
  <c r="AD64" i="7" s="1"/>
  <c r="AD65" i="7" s="1"/>
  <c r="AD72" i="7" s="1"/>
  <c r="AB56" i="7"/>
  <c r="AB64" i="7" s="1"/>
  <c r="AB65" i="7" s="1"/>
  <c r="AB72" i="7" s="1"/>
  <c r="AC56" i="7"/>
  <c r="AC64" i="7" s="1"/>
  <c r="AC65" i="7" s="1"/>
  <c r="AC72" i="7" s="1"/>
  <c r="L56" i="7"/>
  <c r="L64" i="7" s="1"/>
  <c r="L65" i="7" s="1"/>
  <c r="L72" i="7" s="1"/>
  <c r="AE56" i="7"/>
  <c r="AE64" i="7" s="1"/>
  <c r="AE65" i="7" s="1"/>
  <c r="AE72" i="7" s="1"/>
  <c r="AF56" i="7" l="1"/>
  <c r="AF64" i="7" s="1"/>
  <c r="AF65" i="7" s="1"/>
  <c r="AF72" i="7" s="1"/>
  <c r="A10" i="8"/>
  <c r="A7" i="6"/>
  <c r="A6" i="6"/>
  <c r="A6" i="4"/>
  <c r="A5" i="4"/>
  <c r="H38" i="2" l="1"/>
  <c r="A10" i="7"/>
  <c r="A7" i="4" l="1"/>
  <c r="A8" i="6"/>
  <c r="H37" i="2"/>
  <c r="H36" i="2"/>
  <c r="H33" i="2"/>
  <c r="B10" i="11" l="1"/>
  <c r="B10" i="12"/>
  <c r="AO10" i="11"/>
  <c r="AA10" i="11"/>
  <c r="O10" i="11"/>
  <c r="A11" i="8"/>
  <c r="A11" i="7"/>
  <c r="A9" i="6"/>
  <c r="A8" i="4"/>
  <c r="AB10" i="12" l="1"/>
  <c r="O10" i="12"/>
  <c r="AO10" i="12"/>
</calcChain>
</file>

<file path=xl/sharedStrings.xml><?xml version="1.0" encoding="utf-8"?>
<sst xmlns="http://schemas.openxmlformats.org/spreadsheetml/2006/main" count="1879" uniqueCount="242">
  <si>
    <t>&lt;&lt;&lt;&lt; HIDE &gt;&gt;&gt;&gt;</t>
  </si>
  <si>
    <t>Columns</t>
  </si>
  <si>
    <t xml:space="preserve">Centennial Care MCO Medicaid-Specific Unaudited Schedule of </t>
  </si>
  <si>
    <t>Revenue and Expenses</t>
  </si>
  <si>
    <t>Report 23</t>
  </si>
  <si>
    <t>All Programs</t>
  </si>
  <si>
    <t>Select applicable</t>
  </si>
  <si>
    <t>Report Submission #</t>
  </si>
  <si>
    <t>MCO Name:</t>
  </si>
  <si>
    <t>calendar year:</t>
  </si>
  <si>
    <t>Calendar Year Reporting Cycle:</t>
  </si>
  <si>
    <t>report submission:</t>
  </si>
  <si>
    <t>Report Submission Type:</t>
  </si>
  <si>
    <t>Quarterly</t>
  </si>
  <si>
    <t>Annual Supplemental</t>
  </si>
  <si>
    <t>quarters:</t>
  </si>
  <si>
    <t>Quarters Included in Report:</t>
  </si>
  <si>
    <t>Q1 Only</t>
  </si>
  <si>
    <t>Q1 through Q2</t>
  </si>
  <si>
    <t>Q1 through Q3</t>
  </si>
  <si>
    <t>Report Period Ending (mm/dd/yyyy):</t>
  </si>
  <si>
    <t>Q1 through Q4</t>
  </si>
  <si>
    <t>YTD Period (mm/dd/yyyy):</t>
  </si>
  <si>
    <t>Incurred From</t>
  </si>
  <si>
    <t>-</t>
  </si>
  <si>
    <t>Incurred Through</t>
  </si>
  <si>
    <t>v01</t>
  </si>
  <si>
    <t>Paid Through</t>
  </si>
  <si>
    <t>v02</t>
  </si>
  <si>
    <t>v03</t>
  </si>
  <si>
    <t>v04</t>
  </si>
  <si>
    <t>v05</t>
  </si>
  <si>
    <t>v06</t>
  </si>
  <si>
    <t>v07</t>
  </si>
  <si>
    <t>Prepared By:</t>
  </si>
  <si>
    <t>v08</t>
  </si>
  <si>
    <t>Name</t>
  </si>
  <si>
    <t>v09</t>
  </si>
  <si>
    <t>Contact Phone</t>
  </si>
  <si>
    <t>v10</t>
  </si>
  <si>
    <t>Contact Email</t>
  </si>
  <si>
    <t>Date Prepared (mm/dd/yyyy)</t>
  </si>
  <si>
    <t>FMB-ALL 23</t>
  </si>
  <si>
    <t>Medicaid-Specific Unaudited Schedule of Revenue</t>
  </si>
  <si>
    <t>and Expenses</t>
  </si>
  <si>
    <t>Centennial Care:  All Programs</t>
  </si>
  <si>
    <t>Incurred Basis - Dollars</t>
  </si>
  <si>
    <t>Line</t>
  </si>
  <si>
    <t>Total Physical Health Program</t>
  </si>
  <si>
    <t>Total Behavioral Health Program</t>
  </si>
  <si>
    <t>Total Long Term Services and Supports Program</t>
  </si>
  <si>
    <t>Total Other Adult Group - Physical Health Program</t>
  </si>
  <si>
    <t>Total Other Adult Group - Behavioral Health Program</t>
  </si>
  <si>
    <t>Total Centennial Care Program</t>
  </si>
  <si>
    <t>#</t>
  </si>
  <si>
    <t>Q1</t>
  </si>
  <si>
    <t>Q2</t>
  </si>
  <si>
    <t>Q3</t>
  </si>
  <si>
    <t>Q4</t>
  </si>
  <si>
    <t>YTD</t>
  </si>
  <si>
    <t>Member Months</t>
  </si>
  <si>
    <t>REVENUES</t>
  </si>
  <si>
    <t>Capitation</t>
  </si>
  <si>
    <t>I/T/U Revenue - For Services Subject to OMB Rates</t>
  </si>
  <si>
    <t>I/T/U Revenue - For Services NOT Subject to OMB Codes/Rates</t>
  </si>
  <si>
    <t>Medical Care Credit Reconciliation</t>
  </si>
  <si>
    <t>Reserved for Future Use</t>
  </si>
  <si>
    <t>Other</t>
  </si>
  <si>
    <t>TOTAL PREMIUM REVENUE (2 through 7)</t>
  </si>
  <si>
    <t>Investment Income</t>
  </si>
  <si>
    <t>Other Income</t>
  </si>
  <si>
    <t>TOTAL REVENUE (8+9+10)</t>
  </si>
  <si>
    <t>EXPENSES</t>
  </si>
  <si>
    <t>HEALTH CARE</t>
  </si>
  <si>
    <t>Inpatient Hospital Services</t>
  </si>
  <si>
    <t>Nursing Facility/Hospice</t>
  </si>
  <si>
    <t>Outpatient/Clinic Services</t>
  </si>
  <si>
    <t>Physician Services</t>
  </si>
  <si>
    <t>Behavioral Health Services (non IP, OP/Clinic &amp; Rx)</t>
  </si>
  <si>
    <t>Pharmacy</t>
  </si>
  <si>
    <t>Home and Community Based Services</t>
  </si>
  <si>
    <t>Dental Services</t>
  </si>
  <si>
    <t>Lab/Rad Services</t>
  </si>
  <si>
    <t>Other Medical Services</t>
  </si>
  <si>
    <t>Reserved</t>
  </si>
  <si>
    <t>SUBTOTAL HEALTH CARE (12 through 23)</t>
  </si>
  <si>
    <t>Care Coordination - Medical</t>
  </si>
  <si>
    <t>IHS, Tribal 638 &amp; I/T/Us - OMB Rate</t>
  </si>
  <si>
    <t>IHS, Tribal 638 &amp; I/T/Us - NOT Subject to OMB Codes/Rates</t>
  </si>
  <si>
    <t>Member Rewards - Goods and Services</t>
  </si>
  <si>
    <t>Member Rewards - Vendor Administration</t>
  </si>
  <si>
    <t>Value Added Services/Non-State Plan Approved Services/Outliers</t>
  </si>
  <si>
    <t>TOTAL HEALTH CARE (24 through 31)</t>
  </si>
  <si>
    <t>Reinsurance Premium Expense</t>
  </si>
  <si>
    <t>Reinsurance Recoveries (enter as a positive amount)</t>
  </si>
  <si>
    <t>Reinsurance Expense Net of Recoveries (33-34)</t>
  </si>
  <si>
    <t>Post Payment Recoveries (enter as a positive amount)</t>
  </si>
  <si>
    <t>TOTAL NET HEALTH CARE EXPENSES (32+35-36)</t>
  </si>
  <si>
    <t>ADMINISTRATIVE</t>
  </si>
  <si>
    <t>Direct Administrative Expenses</t>
  </si>
  <si>
    <t>Indirect Administrative Expenses</t>
  </si>
  <si>
    <t>Care Coordination - Administrative</t>
  </si>
  <si>
    <t>Fiscal Management Agency (FMA)</t>
  </si>
  <si>
    <t>Mi Via Consulting Agency</t>
  </si>
  <si>
    <t>TOTAL ADMINISTRATIVE EXPENSES (38 through 42)</t>
  </si>
  <si>
    <t>TOTAL EXPENSES (37+43)</t>
  </si>
  <si>
    <t>OPERATING INCOME (LOSS) (11-44)</t>
  </si>
  <si>
    <t>Provision for State, Federal, and Other Governmental Income Taxes</t>
  </si>
  <si>
    <t>Premium Tax, Net of Credits</t>
  </si>
  <si>
    <t>NMMIP</t>
  </si>
  <si>
    <t>Other Assessments</t>
  </si>
  <si>
    <t>Adjustment for Prior Period IBNR Estimates</t>
  </si>
  <si>
    <t>Non-Claim Adjustments for Prior Periods</t>
  </si>
  <si>
    <t>NET INCOME (LOSS) (45 less 46 through 51)</t>
  </si>
  <si>
    <t>Notes:</t>
  </si>
  <si>
    <t>Report 23 is to be completed using quarterly data from Report 1, Schedule of Revenues and Expenses by Category, for each Centennial Care program in total.</t>
  </si>
  <si>
    <t>Reference the financial reporting guide for program-specific health care expense category mappings between Report 1 categories and Report 23 consolidated categories.</t>
  </si>
  <si>
    <t>Report 23 YTD Summary</t>
  </si>
  <si>
    <t>Total</t>
  </si>
  <si>
    <t>Physical</t>
  </si>
  <si>
    <t>Behavioral</t>
  </si>
  <si>
    <t>Long Term</t>
  </si>
  <si>
    <t>Other Adult Group</t>
  </si>
  <si>
    <t>Centennial</t>
  </si>
  <si>
    <t>Health</t>
  </si>
  <si>
    <t>Services and Supports</t>
  </si>
  <si>
    <t>Physical Health</t>
  </si>
  <si>
    <t>Behavioral Health</t>
  </si>
  <si>
    <t>Care</t>
  </si>
  <si>
    <t>Program</t>
  </si>
  <si>
    <t>Report 23 Premium Revenue Detail</t>
  </si>
  <si>
    <t>Medicaid-Specific Unaudited Schedule of Revenue and Expenses</t>
  </si>
  <si>
    <t>Physical Health Program</t>
  </si>
  <si>
    <t>Behavioral Health Program</t>
  </si>
  <si>
    <t>Long Term Services and Supports Program</t>
  </si>
  <si>
    <t>Other Adult Group - PH &amp; BH Programs</t>
  </si>
  <si>
    <t>Line 1</t>
  </si>
  <si>
    <t>Line 2</t>
  </si>
  <si>
    <t>Line 7 - Other Premium Revenue Detail</t>
  </si>
  <si>
    <t>Line #</t>
  </si>
  <si>
    <t>Cohort</t>
  </si>
  <si>
    <t>Health Insurer Fee</t>
  </si>
  <si>
    <t>Retro Period Recon</t>
  </si>
  <si>
    <t>UW Gain Limitation</t>
  </si>
  <si>
    <t>Hepatitis C
Risk Corridor</t>
  </si>
  <si>
    <t>Directed Payment</t>
  </si>
  <si>
    <t>Other 1*</t>
  </si>
  <si>
    <t>Other 2*</t>
  </si>
  <si>
    <t>Total
(Line 7)</t>
  </si>
  <si>
    <t>Other 3*</t>
  </si>
  <si>
    <t>Community Benefit Recon</t>
  </si>
  <si>
    <t>( A )</t>
  </si>
  <si>
    <t>( B )</t>
  </si>
  <si>
    <t>( C )</t>
  </si>
  <si>
    <t>( D )</t>
  </si>
  <si>
    <t>( E )</t>
  </si>
  <si>
    <t>( F )</t>
  </si>
  <si>
    <t>( G )</t>
  </si>
  <si>
    <t>( H )</t>
  </si>
  <si>
    <t>( I )</t>
  </si>
  <si>
    <t>( J )</t>
  </si>
  <si>
    <t>( K )</t>
  </si>
  <si>
    <t>( L ) = ( E ) thru ( K )</t>
  </si>
  <si>
    <t>( K ) = ( E ) thru ( J )</t>
  </si>
  <si>
    <t>( L )</t>
  </si>
  <si>
    <t>( M ) = ( E ) thru ( L )</t>
  </si>
  <si>
    <t>001</t>
  </si>
  <si>
    <t>201</t>
  </si>
  <si>
    <t>300A</t>
  </si>
  <si>
    <t>110, 112</t>
  </si>
  <si>
    <t>002</t>
  </si>
  <si>
    <t>202</t>
  </si>
  <si>
    <t>310</t>
  </si>
  <si>
    <t>111, 114</t>
  </si>
  <si>
    <t>003</t>
  </si>
  <si>
    <t>203</t>
  </si>
  <si>
    <t>320</t>
  </si>
  <si>
    <t>115</t>
  </si>
  <si>
    <t>004</t>
  </si>
  <si>
    <t>204</t>
  </si>
  <si>
    <t>300B</t>
  </si>
  <si>
    <t>116</t>
  </si>
  <si>
    <t>005</t>
  </si>
  <si>
    <t>205</t>
  </si>
  <si>
    <t>300C</t>
  </si>
  <si>
    <t>117</t>
  </si>
  <si>
    <t>006</t>
  </si>
  <si>
    <t>206</t>
  </si>
  <si>
    <t>301</t>
  </si>
  <si>
    <t>118</t>
  </si>
  <si>
    <t>007</t>
  </si>
  <si>
    <t>207</t>
  </si>
  <si>
    <t>304</t>
  </si>
  <si>
    <t>119 - 122</t>
  </si>
  <si>
    <t>008</t>
  </si>
  <si>
    <t>TOTAL</t>
  </si>
  <si>
    <t>302A</t>
  </si>
  <si>
    <t>208</t>
  </si>
  <si>
    <t>009</t>
  </si>
  <si>
    <t>*Requires explanation within the MCO notes.</t>
  </si>
  <si>
    <t>312</t>
  </si>
  <si>
    <t>010</t>
  </si>
  <si>
    <t>322</t>
  </si>
  <si>
    <t>011</t>
  </si>
  <si>
    <t>302B</t>
  </si>
  <si>
    <t>TOTAL OAG PH</t>
  </si>
  <si>
    <t>012</t>
  </si>
  <si>
    <t>302C</t>
  </si>
  <si>
    <t>303</t>
  </si>
  <si>
    <t>002, 012</t>
  </si>
  <si>
    <t>003 - 005</t>
  </si>
  <si>
    <t>007 - 010</t>
  </si>
  <si>
    <t>Report 23 Shared Risk Arrangement Expense Detail</t>
  </si>
  <si>
    <t>UNMMG Directed Payment</t>
  </si>
  <si>
    <t>UNMH Directed Payment</t>
  </si>
  <si>
    <t>NF HCQS (Quality Component) Directed Payment</t>
  </si>
  <si>
    <t>HAP Directed Payment</t>
  </si>
  <si>
    <t>Other 4*</t>
  </si>
  <si>
    <t>Other Shared Risk Arrangements</t>
  </si>
  <si>
    <t>( L ) = ( C ) thru ( K )</t>
  </si>
  <si>
    <t>1. Abbreviations used in this template are outlined below:</t>
  </si>
  <si>
    <t>      Column C, University of New Mexico Medical Group (UNMMG).</t>
  </si>
  <si>
    <t>      Column D, University of New Mexico Hospital (UNMH).</t>
  </si>
  <si>
    <t>      Column E, Nursing Facility Health Care Quality Surcharge (NF HCQS) (Quality Component).</t>
  </si>
  <si>
    <t>      Column F, Hospital Access Program (HAP).</t>
  </si>
  <si>
    <t>2. For any amounts reported in the “other” columns, the MCO must provide an explanation within the notes section.</t>
  </si>
  <si>
    <t>Report 23 MCO Notes</t>
  </si>
  <si>
    <t>Item</t>
  </si>
  <si>
    <t>Notes</t>
  </si>
  <si>
    <t>***[Required Disclosure]***</t>
  </si>
  <si>
    <t>Revenue Detail:</t>
  </si>
  <si>
    <t xml:space="preserve">For any allocation of revenue adjustments across programs and/or cohorts, </t>
  </si>
  <si>
    <t>the MCO must provide a detailed explanation of the allocation methodology.</t>
  </si>
  <si>
    <t>Premium Revenue Detail:</t>
  </si>
  <si>
    <t>Explain any amounts entered within the "other" columns.</t>
  </si>
  <si>
    <t>If this report is a resubmission, the MCO must identify the specific areas of the</t>
  </si>
  <si>
    <t>report impacted by the resubmission and provide an explanation detailing the reason for</t>
  </si>
  <si>
    <t>the resubmission of the report.</t>
  </si>
  <si>
    <t>SRA Expense Detail:</t>
  </si>
  <si>
    <t>As Needed</t>
  </si>
  <si>
    <t>Report 23 Analysis</t>
  </si>
  <si>
    <t>MCO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</si>
</sst>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[$€-1]_-;\-* #,##0.00\ [$€-1]_-;_-* &quot;-&quot;??\ [$€-1]_-"/>
    <numFmt numFmtId="165" formatCode="_(* #,##0_);_(* \(#,##0\);_(* &quot;-&quot;??_);_(@_)"/>
    <numFmt numFmtId="166" formatCode="0.0%"/>
    <numFmt numFmtId="167" formatCode="#,##0;\-#,##0;&quot;-&quot;"/>
    <numFmt numFmtId="168" formatCode="mm/dd/yy"/>
    <numFmt numFmtId="169" formatCode="m/d/yyyy;@"/>
    <numFmt numFmtId="170" formatCode="&quot;$&quot;#,##0.0,_);[Red]\(&quot;$&quot;#,##0.0,\)"/>
    <numFmt numFmtId="171" formatCode=";;;"/>
    <numFmt numFmtId="172" formatCode="0.0_)\%;\(0.0\)\%;0.0_)\%;@_)_%"/>
    <numFmt numFmtId="173" formatCode="#,##0.0_)_%;\(#,##0.0\)_%;0.0_)_%;@_)_%"/>
    <numFmt numFmtId="174" formatCode="#,##0.0_);\(#,##0.0\);#,##0.0_);@_)"/>
    <numFmt numFmtId="175" formatCode="#,##0.0_);\(#,##0.0\)"/>
    <numFmt numFmtId="176" formatCode="&quot;$&quot;_(#,##0.00_);&quot;$&quot;\(#,##0.00\);&quot;$&quot;_(0.00_);@_)"/>
    <numFmt numFmtId="177" formatCode="&quot;£&quot;_(#,##0.00_);&quot;£&quot;\(#,##0.00\)"/>
    <numFmt numFmtId="178" formatCode="&quot;$&quot;_(#,##0.00_);&quot;$&quot;\(#,##0.00\)"/>
    <numFmt numFmtId="179" formatCode="0.0%_);\(0.0%\);\ \-\-\ "/>
    <numFmt numFmtId="180" formatCode="#,##0.00_);\(#,##0.00\);0.00_);@_)"/>
    <numFmt numFmtId="181" formatCode="\€_(#,##0.00_);\€\(#,##0.00\);\€_(0.00_);@_)"/>
    <numFmt numFmtId="182" formatCode="#,##0_)\x;\(#,##0\)\x;0_)\x;@_)_x"/>
    <numFmt numFmtId="183" formatCode="#,##0.0_)\x;\(#,##0.0\)\x"/>
    <numFmt numFmtId="184" formatCode="#,##0.00_)\x;\(#,##0.00\)\x"/>
    <numFmt numFmtId="185" formatCode="#,##0.0000;\-#,##0.0000"/>
    <numFmt numFmtId="186" formatCode="#,##0.0_)\x;\(#,##0.0\)\x;0.0_)\x;@_)_x"/>
    <numFmt numFmtId="187" formatCode="\ \ _•\–\ \ \ \ @"/>
    <numFmt numFmtId="188" formatCode="_(* #,##0.000_)\ \ ;_(* \(#,##0.000\)\ \ ;_(* &quot;-&quot;??_)\ \ ;_(@_)"/>
    <numFmt numFmtId="189" formatCode="#,##0.00;\(#,##0.00\);\-"/>
    <numFmt numFmtId="190" formatCode="###0&quot;A&quot;"/>
    <numFmt numFmtId="191" formatCode="#,##0_)_x;\(#,##0\)_x;0_)_x;@_)_x"/>
    <numFmt numFmtId="192" formatCode="#,##0.0_)_x;\(#,##0.0\)_x"/>
    <numFmt numFmtId="193" formatCode="#,##0.00000;\-#,##0.00000"/>
    <numFmt numFmtId="194" formatCode="#,##0.0_)_x;\(#,##0.0\)_x;0.0_)_x;@_)_x"/>
    <numFmt numFmtId="195" formatCode="#,##0_)_x_x_x_x_x_x_x;\(#,##0\)_x_x_x_x"/>
    <numFmt numFmtId="196" formatCode="#,##0.0;\(#,##0.0\)"/>
    <numFmt numFmtId="197" formatCode="0.0&quot;x&quot;\ \ \ \ "/>
    <numFmt numFmtId="198" formatCode="#,##0\ _F;\(#,##0\)\ _F;\-\ _F"/>
    <numFmt numFmtId="199" formatCode="#,##0;\(###0\);\-"/>
    <numFmt numFmtId="200" formatCode="0.0_)%;\(0.0\)%"/>
    <numFmt numFmtId="201" formatCode="0.0_)\%;\(0.0\)\%"/>
    <numFmt numFmtId="202" formatCode="#,##0\ &quot;F&quot;;\-#,##0\ &quot;F&quot;"/>
    <numFmt numFmtId="203" formatCode="_(* #,##0.0_)\ \ ;_(* \(#,##0.0\)\ \ ;_(* &quot;-&quot;??_)\ \ ;_(@_)"/>
    <numFmt numFmtId="204" formatCode="#,##0\ _F;\(#,##0\)\ _F"/>
    <numFmt numFmtId="205" formatCode="0%_);\(0%\);\ \-\-\ "/>
    <numFmt numFmtId="206" formatCode="#,##0.0_)_%;\(#,##0.0\)_%"/>
    <numFmt numFmtId="207" formatCode="#,##0\ &quot;F&quot;;[Red]\-#,##0\ &quot;F&quot;"/>
    <numFmt numFmtId="208" formatCode="#,##0.00;\(#,##0.00\)"/>
    <numFmt numFmtId="209" formatCode="&quot;F&quot;#,##0_);\(&quot;F&quot;#,##0\)"/>
    <numFmt numFmtId="210" formatCode="#,##0_)"/>
    <numFmt numFmtId="211" formatCode="\£\ #,##0_);[Red]\(\£\ #,##0\)"/>
    <numFmt numFmtId="212" formatCode="\¥\ #,##0_);[Red]\(\¥\ #,##0\)"/>
    <numFmt numFmtId="213" formatCode="0.0"/>
    <numFmt numFmtId="214" formatCode="#,##0,_);[Red]\(#,##0,\)"/>
    <numFmt numFmtId="215" formatCode="#,##0.0##;[Red]\-#,##0.0##"/>
    <numFmt numFmtId="216" formatCode="&quot;$&quot;#,##0.000_);\(&quot;$&quot;#,##0.000\)"/>
    <numFmt numFmtId="217" formatCode="_(* #,##0.0_);_(* \(#,##0.0\);_(* &quot;-&quot;?_);_(@_)"/>
    <numFmt numFmtId="218" formatCode="_(* #,##0%_);_(* \(#,##0%\);_(* &quot;-&quot;?_);_(@_)"/>
    <numFmt numFmtId="219" formatCode="_(* #,##0.00%_);_(* \(#,##0.00%\);_(* &quot;-&quot;?_);_(@_)"/>
    <numFmt numFmtId="220" formatCode="#,##0;\(#,##0\)"/>
    <numFmt numFmtId="221" formatCode="0.00%;\(0.00%\)"/>
    <numFmt numFmtId="222" formatCode="&quot;$&quot;#,##0.0_);[Red]\(&quot;$&quot;#,##0.0\)"/>
    <numFmt numFmtId="223" formatCode="mm/dd/yy_)"/>
    <numFmt numFmtId="224" formatCode="0.00&quot;  &quot;"/>
    <numFmt numFmtId="225" formatCode="\£#,##0_);\(\£#,##0\)"/>
    <numFmt numFmtId="226" formatCode="#,##0.0_);[Red]\(#,##0.00_)"/>
    <numFmt numFmtId="227" formatCode="#,##0.00\ %"/>
    <numFmt numFmtId="228" formatCode="_(* #,##0.000000_);_(* \(#,##0.000000\);_(* &quot;-&quot;??_);_(@_)"/>
    <numFmt numFmtId="229" formatCode="General_)"/>
    <numFmt numFmtId="230" formatCode="000000000000"/>
    <numFmt numFmtId="231" formatCode="0.000_)"/>
    <numFmt numFmtId="232" formatCode="#,##0.0_);[Red]\(#,##0.0\)"/>
    <numFmt numFmtId="233" formatCode="* #,##0.0\ \x_);&quot;NM&quot;_)"/>
    <numFmt numFmtId="234" formatCode="* #,##0.0\ \x_);&quot;NM&quot;"/>
    <numFmt numFmtId="235" formatCode="#,##0.0"/>
    <numFmt numFmtId="236" formatCode="0.00\ %"/>
    <numFmt numFmtId="237" formatCode="_(&quot;$&quot;\ #,##0.00_);_(&quot;$&quot;\ #,##0.00\);_(&quot;$&quot;* &quot;-&quot;??_);_(@_)"/>
    <numFmt numFmtId="238" formatCode="* #,##0.00_);* \(#,##0.00\);* \ "/>
    <numFmt numFmtId="239" formatCode="#."/>
    <numFmt numFmtId="240" formatCode="#,##0.0000_);\(#,##0.0000\)"/>
    <numFmt numFmtId="241" formatCode="#,###,"/>
    <numFmt numFmtId="242" formatCode="mmm\-d\-yy"/>
    <numFmt numFmtId="243" formatCode="mmm\-d\-yyyy"/>
    <numFmt numFmtId="244" formatCode="* #,##0.00_);* \(#,##0.00\);* &quot;$&quot;\ \-"/>
    <numFmt numFmtId="245" formatCode="0.0%_);\(0.0%\)"/>
    <numFmt numFmtId="246" formatCode="0.0000_);\-0.0000\);;@"/>
    <numFmt numFmtId="247" formatCode="0.0\x"/>
    <numFmt numFmtId="248" formatCode="###0.0_);\(###0.0\)"/>
    <numFmt numFmtId="249" formatCode="#,##0.0\x_);[Red]\(#,##0.0\)"/>
    <numFmt numFmtId="250" formatCode="#,##0.0\ \x"/>
    <numFmt numFmtId="251" formatCode="&quot;$&quot;#,##0.0_);\(&quot;$&quot;#,##0.0\)"/>
    <numFmt numFmtId="252" formatCode="* \£\ #,##0.00_);* \(\£\ #,##0.00\);* \£\ \-"/>
    <numFmt numFmtId="253" formatCode="###0_);\(###0\)"/>
    <numFmt numFmtId="254" formatCode="#,##0.000_);\(#,##0.000\)"/>
    <numFmt numFmtId="255" formatCode="* #,##0_);* \(\ #,##0\);* \-"/>
    <numFmt numFmtId="256" formatCode="0.0%;[Red]\(0.0%\)"/>
    <numFmt numFmtId="257" formatCode="&quot;$&quot;#,##0"/>
    <numFmt numFmtId="258" formatCode="mmmm\ d\,\ yyyy"/>
    <numFmt numFmtId="259" formatCode="0.00_)"/>
    <numFmt numFmtId="260" formatCode="\ \ \ @"/>
    <numFmt numFmtId="261" formatCode="\ \ \ \ \ \ @"/>
    <numFmt numFmtId="262" formatCode="#,##0_);\(#,##0\);#,##0_);@_)"/>
    <numFmt numFmtId="263" formatCode="0.000"/>
    <numFmt numFmtId="264" formatCode="_-* #,##0\ _D_M_-;\-* #,##0\ _D_M_-;_-* &quot;-&quot;\ _D_M_-;_-@_-"/>
    <numFmt numFmtId="265" formatCode="_-* #,##0.00\ _D_M_-;\-* #,##0.00\ _D_M_-;_-* &quot;-&quot;??\ _D_M_-;_-@_-"/>
    <numFmt numFmtId="266" formatCode="_-* #,##0\ &quot;DM&quot;_-;\-* #,##0\ &quot;DM&quot;_-;_-* &quot;-&quot;\ &quot;DM&quot;_-;_-@_-"/>
    <numFmt numFmtId="267" formatCode="_-* #,##0.00\ &quot;DM&quot;_-;\-* #,##0.00\ &quot;DM&quot;_-;_-* &quot;-&quot;??\ &quot;DM&quot;_-;_-@_-"/>
    <numFmt numFmtId="268" formatCode="0.000000"/>
    <numFmt numFmtId="269" formatCode="&quot;$&quot;#,##0.0\ \ \ \ \_\)"/>
    <numFmt numFmtId="270" formatCode="&quot;$&quot;#,##0.0_);&quot;$&quot;\(#,##0.0\)"/>
    <numFmt numFmtId="271" formatCode="0.00\x"/>
    <numFmt numFmtId="272" formatCode="#,##0.0\ \ _);&quot;NM&quot;_)"/>
    <numFmt numFmtId="273" formatCode="dd\-mmm_)"/>
    <numFmt numFmtId="274" formatCode="#,##0.0\x_);\(#,##0.0\x\);#,##0.0\x_);@_)"/>
    <numFmt numFmtId="275" formatCode="#,##0.0_);[Red]\(#,##0.0\);&quot;N/A &quot;"/>
    <numFmt numFmtId="276" formatCode="0.0_)_x;\(0.0\)_x"/>
    <numFmt numFmtId="277" formatCode="#,##0.0_)_x;\(#,##0.0\)_x;#,##0.0_)_x;@_)"/>
    <numFmt numFmtId="278" formatCode="#,##0.000_);[Red]\(#,##0.000\)"/>
    <numFmt numFmtId="279" formatCode="#,##0.0_)\ ;[Red]\(#,##0.0\)\ "/>
    <numFmt numFmtId="280" formatCode="_-* #,##0.00_-;\-* #,##0.00_-;_-* &quot;-&quot;??_-;_-@_-"/>
    <numFmt numFmtId="281" formatCode="_-* #,##0_-;\-* #,##0_-;_-* &quot;-&quot;_-;_-@_-"/>
    <numFmt numFmtId="282" formatCode="0.00000_)"/>
    <numFmt numFmtId="283" formatCode="0%;[Red]\(0%\)"/>
    <numFmt numFmtId="284" formatCode="#,##0.0\x_)_);\(#,##0.0\x\)_);#,##0.0\x_)_);@_%_)"/>
    <numFmt numFmtId="285" formatCode="#,##0.0\%_);\(#,##0.0\%\);#,##0.0\%_);@_)"/>
    <numFmt numFmtId="286" formatCode="hh:mm\ AM/PM"/>
    <numFmt numFmtId="287" formatCode="#,##0.0\ \ "/>
    <numFmt numFmtId="288" formatCode="0.0%&quot;Sales&quot;"/>
    <numFmt numFmtId="289" formatCode="0.0%_);\(0.0%\);0.0%_);@_)"/>
    <numFmt numFmtId="290" formatCode="0.000%"/>
    <numFmt numFmtId="291" formatCode="0.000\x"/>
    <numFmt numFmtId="292" formatCode="0.0000"/>
    <numFmt numFmtId="293" formatCode="dd\-mmm\-yyyy"/>
    <numFmt numFmtId="294" formatCode=";;;\ \ \ @"/>
    <numFmt numFmtId="295" formatCode=";;;\ \ \ \ \ @"/>
    <numFmt numFmtId="296" formatCode="#,##0.00\ &quot;F&quot;;\-#,##0.00\ &quot;F&quot;"/>
    <numFmt numFmtId="297" formatCode="#,##0.0_);\(#,##0.0\)&quot;%&quot;"/>
    <numFmt numFmtId="298" formatCode="&quot;$&quot;#,##0.0;\(&quot;$&quot;#,##0.0\)"/>
    <numFmt numFmtId="299" formatCode="0.00%\ &quot;+P&quot;"/>
    <numFmt numFmtId="300" formatCode="\ \ #,##0.00_);\(\ \ #,##0.00\)"/>
    <numFmt numFmtId="301" formatCode="&quot;$&quot;\ #,##0_);\(&quot;$&quot;\ #,##0\)"/>
    <numFmt numFmtId="302" formatCode="0_)"/>
    <numFmt numFmtId="303" formatCode="\¥#,##0_);\(\¥#,##0\)"/>
    <numFmt numFmtId="304" formatCode="&quot;$&quot;#,##0.0_);[Red]\(&quot;$&quot;#,##0.00\)"/>
    <numFmt numFmtId="305" formatCode="&quot;Yes&quot;;;&quot;No&quot;"/>
    <numFmt numFmtId="306" formatCode="_(* #,##0.00000_);_(* \(#,##0.00000\);_(* &quot;-&quot;??_);_(@_)"/>
  </numFmts>
  <fonts count="207"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36"/>
      <name val="Times New Roman"/>
      <family val="1"/>
    </font>
    <font>
      <sz val="48"/>
      <name val="Times New Roman"/>
      <family val="1"/>
    </font>
    <font>
      <sz val="11"/>
      <color indexed="60"/>
      <name val="Calibri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8"/>
      <name val="Helv"/>
    </font>
    <font>
      <b/>
      <sz val="8"/>
      <color indexed="8"/>
      <name val="Helv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8"/>
      <color indexed="8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0"/>
      <name val="Geneva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name val="Book Antiqua"/>
      <family val="1"/>
    </font>
    <font>
      <sz val="12"/>
      <name val="Times New Roman"/>
      <family val="1"/>
    </font>
    <font>
      <sz val="10"/>
      <name val="MS Sans Serif"/>
      <family val="2"/>
    </font>
    <font>
      <sz val="8"/>
      <name val="Tms Rmn"/>
    </font>
    <font>
      <b/>
      <i/>
      <sz val="12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9"/>
      <name val="Times New Roman"/>
      <family val="1"/>
    </font>
    <font>
      <sz val="7"/>
      <color indexed="12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sz val="8"/>
      <color indexed="12"/>
      <name val="Arial"/>
      <family val="2"/>
    </font>
    <font>
      <sz val="12"/>
      <color indexed="12"/>
      <name val="Times New Roman"/>
      <family val="1"/>
    </font>
    <font>
      <sz val="10"/>
      <name val="Palatino"/>
      <family val="1"/>
    </font>
    <font>
      <b/>
      <sz val="12"/>
      <color indexed="9"/>
      <name val="Times New Roman"/>
      <family val="1"/>
    </font>
    <font>
      <sz val="10"/>
      <color indexed="8"/>
      <name val="Tms Rmn"/>
    </font>
    <font>
      <strike/>
      <sz val="8"/>
      <name val="Arial"/>
      <family val="2"/>
    </font>
    <font>
      <sz val="8"/>
      <color indexed="12"/>
      <name val="Tms Rmn"/>
    </font>
    <font>
      <b/>
      <sz val="10"/>
      <color indexed="9"/>
      <name val="Arial"/>
      <family val="2"/>
    </font>
    <font>
      <sz val="10"/>
      <color indexed="12"/>
      <name val="Times New Roman"/>
      <family val="1"/>
    </font>
    <font>
      <b/>
      <sz val="12"/>
      <name val="Times New Roman"/>
      <family val="1"/>
    </font>
    <font>
      <b/>
      <sz val="8"/>
      <color indexed="8"/>
      <name val="Arial"/>
      <family val="2"/>
    </font>
    <font>
      <u val="singleAccounting"/>
      <sz val="10"/>
      <name val="Arial"/>
      <family val="2"/>
    </font>
    <font>
      <sz val="32"/>
      <name val="Times New Roman"/>
      <family val="1"/>
    </font>
    <font>
      <b/>
      <sz val="6"/>
      <color indexed="21"/>
      <name val="Wingdings"/>
      <charset val="2"/>
    </font>
    <font>
      <b/>
      <sz val="10"/>
      <name val="Helv"/>
    </font>
    <font>
      <sz val="6"/>
      <color indexed="10"/>
      <name val="Times New Roman"/>
      <family val="1"/>
    </font>
    <font>
      <b/>
      <sz val="8"/>
      <name val="Arial Narrow"/>
      <family val="2"/>
    </font>
    <font>
      <b/>
      <i/>
      <sz val="8"/>
      <name val="Arial"/>
      <family val="2"/>
    </font>
    <font>
      <sz val="10"/>
      <color indexed="11"/>
      <name val="Times New Roman"/>
      <family val="1"/>
    </font>
    <font>
      <sz val="10"/>
      <color indexed="10"/>
      <name val="Times New Roman"/>
      <family val="1"/>
    </font>
    <font>
      <sz val="11"/>
      <name val="Tms Rmn"/>
    </font>
    <font>
      <sz val="8"/>
      <name val="Palatino"/>
      <family val="1"/>
    </font>
    <font>
      <sz val="10"/>
      <color indexed="24"/>
      <name val="Arial"/>
      <family val="2"/>
    </font>
    <font>
      <sz val="10"/>
      <name val="Helv"/>
    </font>
    <font>
      <i/>
      <sz val="9"/>
      <name val="Tms Rmn"/>
    </font>
    <font>
      <sz val="10"/>
      <name val="Book Antiqua"/>
      <family val="1"/>
    </font>
    <font>
      <sz val="8"/>
      <color indexed="16"/>
      <name val="Palatino"/>
      <family val="1"/>
    </font>
    <font>
      <b/>
      <i/>
      <sz val="10"/>
      <name val="Arial"/>
      <family val="2"/>
    </font>
    <font>
      <sz val="1"/>
      <color indexed="16"/>
      <name val="Courier"/>
      <family val="3"/>
    </font>
    <font>
      <b/>
      <sz val="14"/>
      <color indexed="10"/>
      <name val="Times New Roman"/>
      <family val="1"/>
    </font>
    <font>
      <b/>
      <sz val="16"/>
      <color indexed="16"/>
      <name val="Arial"/>
      <family val="2"/>
    </font>
    <font>
      <b/>
      <sz val="8"/>
      <name val="Arial"/>
      <family val="2"/>
    </font>
    <font>
      <sz val="9"/>
      <name val="New Century Schlbk"/>
    </font>
    <font>
      <sz val="9"/>
      <color indexed="12"/>
      <name val="Times New Roman"/>
      <family val="1"/>
    </font>
    <font>
      <b/>
      <sz val="10"/>
      <name val="Times New Roman"/>
      <family val="1"/>
    </font>
    <font>
      <sz val="8"/>
      <color indexed="12"/>
      <name val="Times New Roman"/>
      <family val="1"/>
    </font>
    <font>
      <u val="doubleAccounting"/>
      <sz val="10"/>
      <name val="Arial"/>
      <family val="2"/>
    </font>
    <font>
      <sz val="12"/>
      <color indexed="8"/>
      <name val="Arial MT"/>
    </font>
    <font>
      <sz val="9"/>
      <name val="Tms Rmn"/>
    </font>
    <font>
      <sz val="10"/>
      <name val="New Century Schlbk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7"/>
      <color indexed="12"/>
      <name val="Arial"/>
      <family val="2"/>
    </font>
    <font>
      <b/>
      <sz val="10"/>
      <name val="Book Antiqua"/>
      <family val="1"/>
    </font>
    <font>
      <sz val="10"/>
      <color indexed="17"/>
      <name val="Times New Roman"/>
      <family val="1"/>
    </font>
    <font>
      <sz val="12"/>
      <color indexed="9"/>
      <name val="Times New Roman"/>
      <family val="1"/>
    </font>
    <font>
      <b/>
      <sz val="11"/>
      <name val="Helv"/>
      <family val="2"/>
    </font>
    <font>
      <b/>
      <sz val="11"/>
      <name val="Tms Rmn"/>
      <family val="1"/>
    </font>
    <font>
      <i/>
      <sz val="12"/>
      <name val="Tms Rmn"/>
    </font>
    <font>
      <b/>
      <sz val="8"/>
      <name val="Palatino"/>
      <family val="1"/>
    </font>
    <font>
      <b/>
      <sz val="16"/>
      <name val="Times New Roman"/>
      <family val="1"/>
    </font>
    <font>
      <b/>
      <sz val="12"/>
      <name val="Helv"/>
    </font>
    <font>
      <b/>
      <sz val="9"/>
      <name val="Times New Roman"/>
      <family val="1"/>
    </font>
    <font>
      <b/>
      <u/>
      <sz val="9"/>
      <name val="Times New Roman"/>
      <family val="1"/>
    </font>
    <font>
      <b/>
      <sz val="8"/>
      <name val="MS Sans Serif"/>
      <family val="2"/>
    </font>
    <font>
      <sz val="8"/>
      <color indexed="9"/>
      <name val="Arial"/>
      <family val="2"/>
    </font>
    <font>
      <sz val="10"/>
      <color indexed="9"/>
      <name val="Times New Roman"/>
      <family val="1"/>
    </font>
    <font>
      <sz val="8"/>
      <color indexed="39"/>
      <name val="Arial"/>
      <family val="2"/>
    </font>
    <font>
      <sz val="10"/>
      <color indexed="12"/>
      <name val="Arial"/>
      <family val="2"/>
    </font>
    <font>
      <sz val="10"/>
      <color indexed="39"/>
      <name val="Times New Roman"/>
      <family val="1"/>
    </font>
    <font>
      <sz val="10"/>
      <name val="Arial Greek"/>
      <family val="2"/>
      <charset val="161"/>
    </font>
    <font>
      <b/>
      <sz val="8"/>
      <color indexed="12"/>
      <name val="Times New Roman"/>
      <family val="1"/>
    </font>
    <font>
      <b/>
      <sz val="8"/>
      <color indexed="8"/>
      <name val="Times New Roman"/>
      <family val="1"/>
    </font>
    <font>
      <b/>
      <sz val="7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b/>
      <sz val="10"/>
      <name val="Palatino"/>
      <family val="1"/>
    </font>
    <font>
      <sz val="10"/>
      <color indexed="16"/>
      <name val="MS Sans Serif"/>
      <family val="2"/>
    </font>
    <font>
      <sz val="8"/>
      <name val="Arial Narrow"/>
      <family val="2"/>
    </font>
    <font>
      <sz val="4"/>
      <name val="Tms Rmn"/>
    </font>
    <font>
      <b/>
      <sz val="11"/>
      <name val="Helv"/>
    </font>
    <font>
      <sz val="26"/>
      <name val="Times New Roman"/>
      <family val="1"/>
    </font>
    <font>
      <sz val="10"/>
      <name val="CG Times (WN)"/>
    </font>
    <font>
      <sz val="7"/>
      <name val="Small Fonts"/>
      <family val="2"/>
    </font>
    <font>
      <b/>
      <i/>
      <sz val="16"/>
      <name val="Helv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8"/>
      <name val="Helvetica"/>
      <family val="2"/>
    </font>
    <font>
      <sz val="7"/>
      <color indexed="12"/>
      <name val="Arial"/>
      <family val="2"/>
    </font>
    <font>
      <sz val="8"/>
      <color indexed="8"/>
      <name val="Times New Roman"/>
      <family val="1"/>
    </font>
    <font>
      <sz val="7"/>
      <name val="Helvetica"/>
      <family val="2"/>
    </font>
    <font>
      <sz val="7"/>
      <name val="Helv"/>
    </font>
    <font>
      <sz val="8"/>
      <name val="Book Antiqua"/>
      <family val="1"/>
    </font>
    <font>
      <b/>
      <sz val="8"/>
      <color indexed="72"/>
      <name val="Arial"/>
      <family val="2"/>
    </font>
    <font>
      <b/>
      <i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12"/>
      <name val="Tms Rmn"/>
    </font>
    <font>
      <b/>
      <sz val="10"/>
      <name val="MS Sans Serif"/>
      <family val="2"/>
    </font>
    <font>
      <sz val="16"/>
      <name val="Times New Roman"/>
      <family val="1"/>
    </font>
    <font>
      <sz val="8"/>
      <color indexed="10"/>
      <name val="Arial"/>
      <family val="2"/>
    </font>
    <font>
      <sz val="8"/>
      <name val="Wingdings"/>
      <charset val="2"/>
    </font>
    <font>
      <sz val="12"/>
      <name val="Arial MT"/>
    </font>
    <font>
      <sz val="9.5"/>
      <color indexed="23"/>
      <name val="Helvetica-Black"/>
    </font>
    <font>
      <sz val="10"/>
      <name val="Tms Rmn"/>
    </font>
    <font>
      <sz val="8"/>
      <name val="MS Sans Serif"/>
      <family val="2"/>
    </font>
    <font>
      <i/>
      <sz val="8"/>
      <name val="Times New Roman"/>
      <family val="1"/>
    </font>
    <font>
      <b/>
      <sz val="10"/>
      <name val="Verdana"/>
      <family val="2"/>
    </font>
    <font>
      <sz val="10"/>
      <name val="Verdana"/>
      <family val="2"/>
    </font>
    <font>
      <b/>
      <sz val="10"/>
      <color indexed="8"/>
      <name val="Times New Roman"/>
      <family val="1"/>
    </font>
    <font>
      <b/>
      <i/>
      <sz val="12"/>
      <color indexed="12"/>
      <name val="Arial"/>
      <family val="2"/>
    </font>
    <font>
      <i/>
      <sz val="10"/>
      <color indexed="8"/>
      <name val="Arial"/>
      <family val="2"/>
    </font>
    <font>
      <b/>
      <sz val="12"/>
      <name val="Tms Rmn"/>
    </font>
    <font>
      <b/>
      <sz val="8"/>
      <name val="Tms Rmn"/>
    </font>
    <font>
      <sz val="7.5"/>
      <name val="Times New Roman"/>
      <family val="1"/>
    </font>
    <font>
      <b/>
      <sz val="9"/>
      <name val="Palatino"/>
      <family val="1"/>
    </font>
    <font>
      <sz val="9"/>
      <color indexed="21"/>
      <name val="Helvetica-Black"/>
    </font>
    <font>
      <sz val="7"/>
      <name val="Palatino"/>
      <family val="1"/>
    </font>
    <font>
      <b/>
      <u val="singleAccounting"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b/>
      <sz val="14"/>
      <name val="Book Antiqua"/>
      <family val="1"/>
    </font>
    <font>
      <sz val="10"/>
      <name val="Sabon"/>
    </font>
    <font>
      <sz val="12"/>
      <color indexed="8"/>
      <name val="Palatino"/>
      <family val="1"/>
    </font>
    <font>
      <sz val="11"/>
      <color indexed="8"/>
      <name val="Helvetica-Black"/>
    </font>
    <font>
      <b/>
      <sz val="12"/>
      <name val="Book Antiqua"/>
      <family val="1"/>
    </font>
    <font>
      <b/>
      <u/>
      <sz val="9"/>
      <name val="Arial"/>
      <family val="2"/>
    </font>
    <font>
      <b/>
      <sz val="8"/>
      <name val="Times New Roman"/>
      <family val="1"/>
    </font>
    <font>
      <b/>
      <sz val="8"/>
      <name val="Helv"/>
    </font>
    <font>
      <sz val="9"/>
      <color indexed="8"/>
      <name val="Times New Roman"/>
      <family val="1"/>
    </font>
    <font>
      <b/>
      <i/>
      <sz val="24"/>
      <name val="Arial"/>
      <family val="2"/>
    </font>
    <font>
      <sz val="1"/>
      <name val="Tms Rmn"/>
    </font>
    <font>
      <sz val="8"/>
      <color indexed="10"/>
      <name val="Arial Narrow"/>
      <family val="2"/>
    </font>
    <font>
      <sz val="10"/>
      <color indexed="10"/>
      <name val="Arial"/>
      <family val="2"/>
    </font>
    <font>
      <sz val="7"/>
      <name val="Times New Roman"/>
      <family val="1"/>
    </font>
    <font>
      <b/>
      <u/>
      <sz val="8"/>
      <name val="Times New Roman"/>
      <family val="1"/>
    </font>
    <font>
      <b/>
      <sz val="10"/>
      <color indexed="18"/>
      <name val="CG Times (WN)"/>
    </font>
    <font>
      <b/>
      <i/>
      <sz val="8"/>
      <color indexed="12"/>
      <name val="Times New Roman"/>
      <family val="1"/>
    </font>
    <font>
      <b/>
      <u/>
      <sz val="10"/>
      <color indexed="8"/>
      <name val="Arial"/>
      <family val="2"/>
    </font>
    <font>
      <sz val="10"/>
      <color indexed="8"/>
      <name val="MS Sans Serif"/>
      <family val="2"/>
    </font>
    <font>
      <b/>
      <sz val="10"/>
      <color rgb="FFFFFF00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5"/>
        <bgColor indexed="64"/>
      </patternFill>
    </fill>
    <fill>
      <patternFill patternType="lightGray">
        <fgColor indexed="15"/>
      </patternFill>
    </fill>
    <fill>
      <patternFill patternType="solid">
        <fgColor indexed="27"/>
        <bgColor indexed="64"/>
      </patternFill>
    </fill>
    <fill>
      <patternFill patternType="lightGray"/>
    </fill>
    <fill>
      <patternFill patternType="solid">
        <fgColor indexed="22"/>
        <bgColor indexed="22"/>
      </patternFill>
    </fill>
    <fill>
      <patternFill patternType="solid">
        <fgColor indexed="41"/>
        <bgColor indexed="41"/>
      </patternFill>
    </fill>
    <fill>
      <patternFill patternType="lightGray">
        <fgColor indexed="13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lightGray">
        <fgColor indexed="10"/>
      </patternFill>
    </fill>
    <fill>
      <patternFill patternType="mediumGray">
        <fgColor indexed="22"/>
      </patternFill>
    </fill>
    <fill>
      <patternFill patternType="darkVertical"/>
    </fill>
    <fill>
      <patternFill patternType="gray125">
        <fgColor indexed="15"/>
      </patternFill>
    </fill>
    <fill>
      <patternFill patternType="gray0625"/>
    </fill>
    <fill>
      <patternFill patternType="solid">
        <fgColor indexed="6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64"/>
      </patternFill>
    </fill>
    <fill>
      <patternFill patternType="solid">
        <fgColor indexed="13"/>
      </patternFill>
    </fill>
    <fill>
      <patternFill patternType="mediumGray">
        <fgColor indexed="11"/>
      </patternFill>
    </fill>
    <fill>
      <patternFill patternType="lightGray">
        <fgColor indexed="11"/>
      </patternFill>
    </fill>
    <fill>
      <patternFill patternType="darkUp">
        <fgColor indexed="8"/>
        <bgColor indexed="43"/>
      </patternFill>
    </fill>
    <fill>
      <patternFill patternType="darkUp">
        <fgColor indexed="8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/>
      <bottom style="thin">
        <color indexed="4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9"/>
      </top>
      <bottom style="thin">
        <color indexed="63"/>
      </bottom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306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167" fontId="10" fillId="0" borderId="0" applyFill="0" applyBorder="0" applyAlignment="0"/>
    <xf numFmtId="0" fontId="11" fillId="24" borderId="16" applyNumberFormat="0" applyAlignment="0" applyProtection="0"/>
    <xf numFmtId="0" fontId="12" fillId="25" borderId="17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ill="0" applyBorder="0" applyAlignment="0" applyProtection="0"/>
    <xf numFmtId="0" fontId="13" fillId="0" borderId="0" applyNumberFormat="0" applyAlignment="0">
      <alignment horizontal="left"/>
    </xf>
    <xf numFmtId="44" fontId="3" fillId="0" borderId="0" applyFont="0" applyFill="0" applyBorder="0" applyAlignment="0" applyProtection="0"/>
    <xf numFmtId="0" fontId="14" fillId="0" borderId="0" applyNumberFormat="0" applyAlignment="0">
      <alignment horizontal="left"/>
    </xf>
    <xf numFmtId="0" fontId="15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7" fillId="0" borderId="18" applyNumberFormat="0" applyAlignment="0" applyProtection="0">
      <alignment horizontal="left" vertical="center"/>
    </xf>
    <xf numFmtId="0" fontId="17" fillId="0" borderId="6">
      <alignment horizontal="left" vertical="center"/>
    </xf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0" fillId="0" borderId="0" applyNumberFormat="0" applyFill="0" applyBorder="0" applyAlignment="0" applyProtection="0"/>
    <xf numFmtId="0" fontId="21" fillId="11" borderId="16" applyNumberFormat="0" applyAlignment="0" applyProtection="0"/>
    <xf numFmtId="0" fontId="22" fillId="0" borderId="22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3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27" borderId="23" applyNumberFormat="0" applyFont="0" applyAlignment="0" applyProtection="0"/>
    <xf numFmtId="0" fontId="3" fillId="27" borderId="23" applyNumberFormat="0" applyFont="0" applyAlignment="0" applyProtection="0"/>
    <xf numFmtId="0" fontId="3" fillId="27" borderId="23" applyNumberFormat="0" applyFont="0" applyAlignment="0" applyProtection="0"/>
    <xf numFmtId="0" fontId="3" fillId="27" borderId="23" applyNumberFormat="0" applyFont="0" applyAlignment="0" applyProtection="0"/>
    <xf numFmtId="0" fontId="27" fillId="24" borderId="24" applyNumberFormat="0" applyAlignment="0" applyProtection="0"/>
    <xf numFmtId="168" fontId="28" fillId="0" borderId="0" applyNumberFormat="0" applyFill="0" applyBorder="0" applyAlignment="0" applyProtection="0">
      <alignment horizontal="left"/>
    </xf>
    <xf numFmtId="40" fontId="29" fillId="0" borderId="0" applyBorder="0">
      <alignment horizontal="right"/>
    </xf>
    <xf numFmtId="0" fontId="30" fillId="0" borderId="0" applyNumberFormat="0" applyFill="0" applyBorder="0" applyAlignment="0" applyProtection="0"/>
    <xf numFmtId="0" fontId="31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2" fillId="0" borderId="0"/>
    <xf numFmtId="44" fontId="3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5" fontId="41" fillId="0" borderId="0" applyFont="0" applyFill="0" applyBorder="0" applyAlignment="0" applyProtection="0"/>
    <xf numFmtId="8" fontId="41" fillId="0" borderId="0" applyFont="0" applyFill="0" applyBorder="0" applyAlignment="0" applyProtection="0"/>
    <xf numFmtId="170" fontId="26" fillId="0" borderId="0" applyFont="0" applyFill="0" applyBorder="0" applyAlignment="0" applyProtection="0">
      <protection locked="0"/>
    </xf>
    <xf numFmtId="7" fontId="42" fillId="0" borderId="1" applyFill="0" applyBorder="0" applyProtection="0"/>
    <xf numFmtId="10" fontId="41" fillId="0" borderId="0" applyFont="0" applyFill="0" applyBorder="0" applyAlignment="0" applyProtection="0"/>
    <xf numFmtId="171" fontId="26" fillId="0" borderId="0" applyFont="0" applyFill="0" applyBorder="0" applyAlignment="0"/>
    <xf numFmtId="164" fontId="43" fillId="0" borderId="0" applyFont="0" applyAlignment="0">
      <alignment horizontal="center" vertical="center"/>
    </xf>
    <xf numFmtId="0" fontId="43" fillId="0" borderId="0" applyFont="0" applyAlignment="0">
      <alignment horizontal="center" vertical="center"/>
    </xf>
    <xf numFmtId="164" fontId="43" fillId="0" borderId="0" applyFont="0" applyAlignment="0">
      <alignment horizontal="center" vertical="center"/>
    </xf>
    <xf numFmtId="164" fontId="43" fillId="0" borderId="0" applyFont="0" applyAlignment="0">
      <alignment horizontal="center" vertical="center"/>
    </xf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43" fontId="26" fillId="0" borderId="0"/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30" borderId="0"/>
    <xf numFmtId="0" fontId="3" fillId="30" borderId="0"/>
    <xf numFmtId="164" fontId="3" fillId="30" borderId="0"/>
    <xf numFmtId="164" fontId="3" fillId="30" borderId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44" fillId="0" borderId="0" applyFont="0" applyFill="0" applyBorder="0" applyAlignment="0" applyProtection="0"/>
    <xf numFmtId="176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4" fontId="26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4" fontId="26" fillId="0" borderId="0" applyFont="0" applyFill="0" applyBorder="0" applyAlignment="0" applyProtection="0"/>
    <xf numFmtId="178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4" fontId="26" fillId="0" borderId="0" applyFont="0" applyFill="0" applyBorder="0" applyAlignment="0" applyProtection="0"/>
    <xf numFmtId="14" fontId="26" fillId="0" borderId="0" applyFont="0" applyFill="0" applyBorder="0" applyAlignment="0" applyProtection="0"/>
    <xf numFmtId="178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26" fillId="0" borderId="0" applyFont="0" applyFill="0" applyBorder="0" applyAlignment="0" applyProtection="0"/>
    <xf numFmtId="37" fontId="2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45" fillId="0" borderId="0" applyFont="0" applyFill="0" applyBorder="0" applyAlignment="0" applyProtection="0"/>
    <xf numFmtId="179" fontId="26" fillId="0" borderId="0" applyFont="0" applyFill="0" applyBorder="0" applyAlignment="0" applyProtection="0"/>
    <xf numFmtId="37" fontId="26" fillId="0" borderId="0" applyFont="0" applyFill="0" applyBorder="0" applyAlignment="0" applyProtection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81" fontId="3" fillId="0" borderId="0" applyFont="0" applyFill="0" applyBorder="0" applyAlignment="0" applyProtection="0"/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6" fillId="0" borderId="0" applyNumberFormat="0" applyFill="0" applyBorder="0" applyAlignment="0" applyProtection="0"/>
    <xf numFmtId="164" fontId="46" fillId="0" borderId="0" applyNumberFormat="0" applyFill="0" applyBorder="0" applyAlignment="0" applyProtection="0"/>
    <xf numFmtId="164" fontId="3" fillId="26" borderId="0" applyNumberFormat="0" applyFont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4" fontId="45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5" fontId="26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5" fontId="26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5" fontId="26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7" fontId="40" fillId="0" borderId="0" applyFont="0" applyFill="0" applyBorder="0" applyAlignment="0" applyProtection="0"/>
    <xf numFmtId="188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83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3" fontId="45" fillId="0" borderId="0" applyFont="0" applyFill="0" applyBorder="0" applyAlignment="0" applyProtection="0"/>
    <xf numFmtId="190" fontId="26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3" fontId="26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4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26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3" fontId="26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6" fontId="40" fillId="0" borderId="0" applyFont="0" applyFill="0" applyBorder="0" applyAlignment="0" applyProtection="0"/>
    <xf numFmtId="197" fontId="26" fillId="0" borderId="0" applyFont="0" applyFill="0" applyBorder="0" applyAlignment="0" applyProtection="0"/>
    <xf numFmtId="198" fontId="26" fillId="0" borderId="0" applyFont="0" applyFill="0" applyBorder="0" applyAlignment="0" applyProtection="0"/>
    <xf numFmtId="199" fontId="26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9" fontId="26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/>
    <xf numFmtId="0" fontId="3" fillId="0" borderId="0"/>
    <xf numFmtId="164" fontId="3" fillId="0" borderId="0"/>
    <xf numFmtId="164" fontId="3" fillId="0" borderId="0"/>
    <xf numFmtId="172" fontId="3" fillId="0" borderId="0" applyFont="0" applyFill="0" applyBorder="0" applyProtection="0">
      <alignment horizontal="right"/>
    </xf>
    <xf numFmtId="200" fontId="3" fillId="0" borderId="0" applyFont="0" applyFill="0" applyBorder="0" applyAlignment="0" applyProtection="0"/>
    <xf numFmtId="200" fontId="3" fillId="0" borderId="34" applyFont="0" applyFill="0" applyAlignment="0" applyProtection="0"/>
    <xf numFmtId="200" fontId="3" fillId="0" borderId="34" applyFont="0" applyFill="0" applyAlignment="0" applyProtection="0"/>
    <xf numFmtId="200" fontId="3" fillId="0" borderId="34" applyFont="0" applyFill="0" applyAlignment="0" applyProtection="0"/>
    <xf numFmtId="200" fontId="3" fillId="0" borderId="34" applyFont="0" applyFill="0" applyAlignment="0" applyProtection="0"/>
    <xf numFmtId="200" fontId="3" fillId="0" borderId="34" applyFont="0" applyFill="0" applyAlignment="0" applyProtection="0"/>
    <xf numFmtId="200" fontId="3" fillId="0" borderId="34" applyFont="0" applyFill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2" fontId="26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2" fontId="26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2" fontId="26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3" fontId="26" fillId="0" borderId="0" applyFont="0" applyFill="0" applyBorder="0" applyAlignment="0" applyProtection="0"/>
    <xf numFmtId="204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7" fontId="26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26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7" fontId="26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8" fontId="40" fillId="0" borderId="0" applyFont="0" applyFill="0" applyBorder="0" applyAlignment="0" applyProtection="0"/>
    <xf numFmtId="209" fontId="26" fillId="0" borderId="0" applyFont="0" applyFill="0" applyBorder="0" applyAlignment="0" applyProtection="0"/>
    <xf numFmtId="37" fontId="26" fillId="0" borderId="0" applyFont="0" applyFill="0" applyBorder="0" applyAlignment="0" applyProtection="0"/>
    <xf numFmtId="210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65" fontId="26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8" fillId="0" borderId="35" applyNumberFormat="0" applyFill="0" applyAlignment="0" applyProtection="0"/>
    <xf numFmtId="164" fontId="49" fillId="0" borderId="0" applyNumberFormat="0" applyFill="0" applyBorder="0" applyAlignment="0" applyProtection="0"/>
    <xf numFmtId="164" fontId="48" fillId="2" borderId="0" applyNumberFormat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36" applyNumberFormat="0" applyFill="0" applyAlignment="0" applyProtection="0"/>
    <xf numFmtId="164" fontId="48" fillId="0" borderId="36" applyNumberFormat="0" applyFill="0" applyAlignment="0" applyProtection="0"/>
    <xf numFmtId="164" fontId="48" fillId="0" borderId="36" applyNumberFormat="0" applyFill="0" applyAlignment="0" applyProtection="0"/>
    <xf numFmtId="164" fontId="48" fillId="0" borderId="36" applyNumberFormat="0" applyFill="0" applyAlignment="0" applyProtection="0"/>
    <xf numFmtId="164" fontId="48" fillId="0" borderId="36" applyNumberFormat="0" applyFill="0" applyAlignment="0" applyProtection="0"/>
    <xf numFmtId="164" fontId="48" fillId="0" borderId="36" applyNumberFormat="0" applyFill="0" applyAlignment="0" applyProtection="0"/>
    <xf numFmtId="164" fontId="48" fillId="0" borderId="36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50" fillId="0" borderId="34" applyNumberFormat="0" applyFill="0" applyProtection="0">
      <alignment horizontal="center"/>
    </xf>
    <xf numFmtId="164" fontId="50" fillId="0" borderId="34" applyNumberFormat="0" applyFill="0" applyProtection="0">
      <alignment horizontal="centerContinuous"/>
    </xf>
    <xf numFmtId="164" fontId="50" fillId="0" borderId="34" applyNumberFormat="0" applyFill="0" applyProtection="0">
      <alignment horizontal="centerContinuous"/>
    </xf>
    <xf numFmtId="164" fontId="50" fillId="0" borderId="34" applyNumberFormat="0" applyFill="0" applyProtection="0">
      <alignment horizontal="centerContinuous"/>
    </xf>
    <xf numFmtId="164" fontId="50" fillId="0" borderId="34" applyNumberFormat="0" applyFill="0" applyProtection="0">
      <alignment horizontal="centerContinuous"/>
    </xf>
    <xf numFmtId="164" fontId="50" fillId="0" borderId="34" applyNumberFormat="0" applyFill="0" applyProtection="0">
      <alignment horizontal="centerContinuous"/>
    </xf>
    <xf numFmtId="164" fontId="50" fillId="0" borderId="34" applyNumberFormat="0" applyFill="0" applyProtection="0">
      <alignment horizontal="centerContinuous"/>
    </xf>
    <xf numFmtId="164" fontId="50" fillId="0" borderId="34" applyNumberFormat="0" applyFill="0" applyProtection="0">
      <alignment horizontal="center"/>
    </xf>
    <xf numFmtId="164" fontId="50" fillId="0" borderId="34" applyNumberFormat="0" applyFill="0" applyProtection="0">
      <alignment horizontal="center"/>
    </xf>
    <xf numFmtId="164" fontId="50" fillId="0" borderId="34" applyNumberFormat="0" applyFill="0" applyProtection="0">
      <alignment horizontal="center"/>
    </xf>
    <xf numFmtId="164" fontId="50" fillId="0" borderId="34" applyNumberFormat="0" applyFill="0" applyProtection="0">
      <alignment horizontal="center"/>
    </xf>
    <xf numFmtId="164" fontId="50" fillId="0" borderId="34" applyNumberFormat="0" applyFill="0" applyProtection="0">
      <alignment horizontal="center"/>
    </xf>
    <xf numFmtId="164" fontId="50" fillId="0" borderId="34" applyNumberFormat="0" applyFill="0" applyProtection="0">
      <alignment horizontal="center"/>
    </xf>
    <xf numFmtId="164" fontId="50" fillId="0" borderId="34" applyNumberFormat="0" applyFill="0" applyProtection="0">
      <alignment horizontal="center"/>
    </xf>
    <xf numFmtId="164" fontId="50" fillId="0" borderId="34" applyNumberFormat="0" applyFill="0" applyProtection="0">
      <alignment horizontal="center"/>
    </xf>
    <xf numFmtId="164" fontId="50" fillId="0" borderId="34" applyNumberFormat="0" applyFill="0" applyProtection="0">
      <alignment horizontal="center"/>
    </xf>
    <xf numFmtId="164" fontId="50" fillId="0" borderId="34" applyNumberFormat="0" applyFill="0" applyProtection="0">
      <alignment horizontal="center"/>
    </xf>
    <xf numFmtId="164" fontId="50" fillId="0" borderId="34" applyNumberFormat="0" applyFill="0" applyProtection="0">
      <alignment horizontal="center"/>
    </xf>
    <xf numFmtId="164" fontId="50" fillId="0" borderId="34" applyNumberFormat="0" applyFill="0" applyProtection="0">
      <alignment horizontal="center"/>
    </xf>
    <xf numFmtId="164" fontId="44" fillId="0" borderId="37" applyNumberFormat="0" applyFont="0" applyFill="0" applyAlignment="0" applyProtection="0"/>
    <xf numFmtId="164" fontId="44" fillId="0" borderId="37" applyNumberFormat="0" applyFont="0" applyFill="0" applyAlignment="0" applyProtection="0"/>
    <xf numFmtId="164" fontId="44" fillId="0" borderId="37" applyNumberFormat="0" applyFont="0" applyFill="0" applyAlignment="0" applyProtection="0"/>
    <xf numFmtId="164" fontId="44" fillId="0" borderId="37" applyNumberFormat="0" applyFont="0" applyFill="0" applyAlignment="0" applyProtection="0"/>
    <xf numFmtId="164" fontId="44" fillId="0" borderId="37" applyNumberFormat="0" applyFont="0" applyFill="0" applyAlignment="0" applyProtection="0"/>
    <xf numFmtId="164" fontId="44" fillId="0" borderId="37" applyNumberFormat="0" applyFont="0" applyFill="0" applyAlignment="0" applyProtection="0"/>
    <xf numFmtId="164" fontId="50" fillId="0" borderId="0" applyNumberFormat="0" applyFill="0" applyBorder="0" applyProtection="0">
      <alignment horizontal="left"/>
    </xf>
    <xf numFmtId="164" fontId="50" fillId="0" borderId="0" applyNumberFormat="0" applyFill="0" applyBorder="0" applyProtection="0">
      <alignment horizontal="left"/>
    </xf>
    <xf numFmtId="164" fontId="51" fillId="0" borderId="0" applyNumberFormat="0" applyFill="0" applyBorder="0" applyProtection="0">
      <alignment horizontal="centerContinuous"/>
    </xf>
    <xf numFmtId="164" fontId="51" fillId="0" borderId="0" applyNumberFormat="0" applyFill="0" applyBorder="0" applyProtection="0">
      <alignment horizontal="centerContinuous"/>
    </xf>
    <xf numFmtId="164" fontId="51" fillId="0" borderId="0" applyNumberFormat="0" applyFill="0" applyProtection="0">
      <alignment horizontal="centerContinuous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211" fontId="53" fillId="0" borderId="0" applyFont="0" applyFill="0" applyBorder="0" applyAlignment="0" applyProtection="0"/>
    <xf numFmtId="212" fontId="53" fillId="0" borderId="0" applyFont="0" applyFill="0" applyBorder="0" applyAlignment="0" applyProtection="0"/>
    <xf numFmtId="164" fontId="53" fillId="0" borderId="0" applyNumberFormat="0" applyFill="0" applyBorder="0" applyAlignment="0" applyProtection="0"/>
    <xf numFmtId="164" fontId="52" fillId="0" borderId="0"/>
    <xf numFmtId="1" fontId="54" fillId="0" borderId="0"/>
    <xf numFmtId="213" fontId="54" fillId="0" borderId="0"/>
    <xf numFmtId="166" fontId="54" fillId="0" borderId="0"/>
    <xf numFmtId="2" fontId="54" fillId="0" borderId="0"/>
    <xf numFmtId="10" fontId="54" fillId="0" borderId="0"/>
    <xf numFmtId="1" fontId="55" fillId="0" borderId="0"/>
    <xf numFmtId="38" fontId="26" fillId="0" borderId="38"/>
    <xf numFmtId="214" fontId="26" fillId="0" borderId="0" applyFont="0" applyFill="0" applyBorder="0" applyAlignment="0" applyProtection="0">
      <protection locked="0"/>
    </xf>
    <xf numFmtId="164" fontId="56" fillId="31" borderId="6" applyNumberFormat="0" applyFill="0" applyBorder="0" applyAlignment="0">
      <alignment horizontal="left"/>
    </xf>
    <xf numFmtId="164" fontId="17" fillId="31" borderId="0" applyNumberFormat="0" applyFill="0" applyBorder="0" applyAlignment="0"/>
    <xf numFmtId="164" fontId="57" fillId="32" borderId="6" applyNumberFormat="0" applyFill="0" applyBorder="0" applyAlignment="0">
      <alignment horizontal="left"/>
    </xf>
    <xf numFmtId="164" fontId="58" fillId="33" borderId="0" applyNumberFormat="0" applyFill="0" applyBorder="0" applyAlignment="0"/>
    <xf numFmtId="164" fontId="59" fillId="0" borderId="0" applyNumberFormat="0" applyFill="0" applyBorder="0" applyAlignment="0"/>
    <xf numFmtId="164" fontId="60" fillId="0" borderId="32" applyNumberFormat="0" applyFill="0" applyBorder="0" applyAlignment="0">
      <alignment horizontal="left"/>
    </xf>
    <xf numFmtId="164" fontId="3" fillId="0" borderId="39" applyNumberFormat="0" applyFont="0" applyFill="0" applyBorder="0" applyAlignment="0">
      <alignment horizontal="left"/>
    </xf>
    <xf numFmtId="164" fontId="61" fillId="34" borderId="29" applyNumberFormat="0" applyFill="0" applyBorder="0" applyAlignment="0">
      <alignment horizontal="centerContinuous"/>
    </xf>
    <xf numFmtId="164" fontId="61" fillId="34" borderId="29" applyNumberFormat="0" applyFill="0" applyBorder="0" applyAlignment="0">
      <alignment horizontal="centerContinuous"/>
    </xf>
    <xf numFmtId="164" fontId="62" fillId="0" borderId="0" applyNumberFormat="0" applyFill="0" applyBorder="0" applyAlignment="0"/>
    <xf numFmtId="164" fontId="62" fillId="35" borderId="12" applyNumberFormat="0" applyFill="0" applyBorder="0" applyAlignment="0"/>
    <xf numFmtId="164" fontId="63" fillId="0" borderId="32" applyNumberFormat="0" applyFill="0" applyBorder="0" applyAlignment="0"/>
    <xf numFmtId="164" fontId="62" fillId="0" borderId="0" applyNumberFormat="0" applyFill="0" applyBorder="0" applyAlignment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215" fontId="64" fillId="0" borderId="39" applyNumberFormat="0" applyFont="0" applyFill="0" applyBorder="0" applyAlignment="0"/>
    <xf numFmtId="216" fontId="65" fillId="0" borderId="0">
      <protection locked="0"/>
    </xf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217" fontId="64" fillId="0" borderId="0" applyFont="0" applyFill="0" applyBorder="0" applyAlignment="0" applyProtection="0"/>
    <xf numFmtId="41" fontId="66" fillId="0" borderId="0"/>
    <xf numFmtId="164" fontId="66" fillId="0" borderId="0" applyNumberFormat="0" applyAlignment="0"/>
    <xf numFmtId="164" fontId="3" fillId="0" borderId="0"/>
    <xf numFmtId="164" fontId="67" fillId="0" borderId="0">
      <alignment horizontal="center" wrapText="1"/>
      <protection locked="0"/>
    </xf>
    <xf numFmtId="164" fontId="3" fillId="0" borderId="0" applyNumberFormat="0" applyFill="0" applyBorder="0" applyAlignment="0" applyProtection="0"/>
    <xf numFmtId="164" fontId="40" fillId="0" borderId="0" applyNumberFormat="0" applyFill="0" applyBorder="0" applyAlignment="0" applyProtection="0"/>
    <xf numFmtId="218" fontId="68" fillId="36" borderId="40"/>
    <xf numFmtId="43" fontId="68" fillId="36" borderId="40"/>
    <xf numFmtId="219" fontId="68" fillId="36" borderId="40"/>
    <xf numFmtId="43" fontId="68" fillId="36" borderId="40"/>
    <xf numFmtId="164" fontId="69" fillId="0" borderId="0" applyNumberFormat="0" applyFill="0" applyBorder="0" applyAlignment="0" applyProtection="0"/>
    <xf numFmtId="164" fontId="5" fillId="30" borderId="0" applyNumberFormat="0" applyFont="0" applyBorder="0" applyAlignment="0" applyProtection="0"/>
    <xf numFmtId="0" fontId="9" fillId="7" borderId="0" applyNumberFormat="0" applyBorder="0" applyAlignment="0" applyProtection="0"/>
    <xf numFmtId="220" fontId="70" fillId="0" borderId="0"/>
    <xf numFmtId="221" fontId="70" fillId="0" borderId="0"/>
    <xf numFmtId="164" fontId="71" fillId="37" borderId="41" applyNumberFormat="0" applyFont="0" applyFill="0" applyAlignment="0"/>
    <xf numFmtId="164" fontId="72" fillId="0" borderId="0" applyNumberFormat="0" applyFill="0" applyBorder="0" applyAlignment="0" applyProtection="0"/>
    <xf numFmtId="164" fontId="73" fillId="0" borderId="0" applyNumberFormat="0" applyFill="0" applyBorder="0" applyAlignment="0" applyProtection="0"/>
    <xf numFmtId="164" fontId="38" fillId="3" borderId="0" applyNumberFormat="0" applyFill="0" applyBorder="0" applyAlignment="0" applyProtection="0">
      <protection locked="0"/>
    </xf>
    <xf numFmtId="164" fontId="74" fillId="0" borderId="0" applyNumberFormat="0" applyFill="0" applyBorder="0" applyAlignment="0" applyProtection="0"/>
    <xf numFmtId="222" fontId="65" fillId="0" borderId="0">
      <protection locked="0"/>
    </xf>
    <xf numFmtId="223" fontId="65" fillId="0" borderId="0">
      <alignment horizontal="right"/>
      <protection locked="0"/>
    </xf>
    <xf numFmtId="164" fontId="75" fillId="38" borderId="42">
      <alignment horizontal="center" vertical="center"/>
    </xf>
    <xf numFmtId="164" fontId="75" fillId="38" borderId="43">
      <alignment horizontal="center"/>
    </xf>
    <xf numFmtId="7" fontId="76" fillId="0" borderId="0">
      <alignment horizontal="right"/>
      <protection locked="0"/>
    </xf>
    <xf numFmtId="164" fontId="65" fillId="0" borderId="0">
      <alignment horizontal="right"/>
      <protection locked="0"/>
    </xf>
    <xf numFmtId="224" fontId="3" fillId="0" borderId="0"/>
    <xf numFmtId="164" fontId="77" fillId="0" borderId="12" applyNumberFormat="0" applyFill="0" applyAlignment="0" applyProtection="0"/>
    <xf numFmtId="164" fontId="78" fillId="3" borderId="10" applyNumberFormat="0" applyFill="0" applyBorder="0" applyAlignment="0" applyProtection="0">
      <protection locked="0"/>
    </xf>
    <xf numFmtId="164" fontId="67" fillId="0" borderId="32" applyNumberFormat="0" applyFont="0" applyFill="0" applyAlignment="0" applyProtection="0"/>
    <xf numFmtId="164" fontId="67" fillId="0" borderId="44" applyNumberFormat="0" applyFont="0" applyFill="0" applyAlignment="0" applyProtection="0"/>
    <xf numFmtId="164" fontId="41" fillId="0" borderId="12" applyNumberFormat="0" applyFont="0" applyFill="0" applyAlignment="0" applyProtection="0"/>
    <xf numFmtId="164" fontId="41" fillId="0" borderId="9" applyNumberFormat="0" applyFont="0" applyFill="0" applyAlignment="0" applyProtection="0"/>
    <xf numFmtId="164" fontId="41" fillId="0" borderId="10" applyNumberFormat="0" applyFont="0" applyFill="0" applyAlignment="0" applyProtection="0"/>
    <xf numFmtId="164" fontId="41" fillId="0" borderId="3" applyNumberFormat="0" applyFont="0" applyFill="0" applyAlignment="0" applyProtection="0"/>
    <xf numFmtId="225" fontId="79" fillId="0" borderId="0" applyFont="0" applyFill="0" applyBorder="0" applyAlignment="0" applyProtection="0"/>
    <xf numFmtId="226" fontId="3" fillId="39" borderId="2" applyFont="0" applyFill="0" applyBorder="0" applyAlignment="0" applyProtection="0"/>
    <xf numFmtId="227" fontId="3" fillId="39" borderId="14" applyFont="0" applyFill="0" applyBorder="0" applyAlignment="0" applyProtection="0"/>
    <xf numFmtId="164" fontId="79" fillId="0" borderId="0" applyFont="0" applyFill="0" applyBorder="0" applyAlignment="0" applyProtection="0"/>
    <xf numFmtId="164" fontId="26" fillId="0" borderId="0">
      <alignment horizontal="right"/>
    </xf>
    <xf numFmtId="164" fontId="80" fillId="0" borderId="12">
      <alignment horizontal="centerContinuous"/>
    </xf>
    <xf numFmtId="8" fontId="66" fillId="0" borderId="0">
      <alignment horizontal="right"/>
    </xf>
    <xf numFmtId="164" fontId="81" fillId="0" borderId="0">
      <alignment horizontal="right"/>
    </xf>
    <xf numFmtId="164" fontId="53" fillId="0" borderId="0"/>
    <xf numFmtId="228" fontId="3" fillId="0" borderId="0" applyFill="0" applyBorder="0" applyAlignment="0"/>
    <xf numFmtId="0" fontId="11" fillId="24" borderId="16" applyNumberFormat="0" applyAlignment="0" applyProtection="0"/>
    <xf numFmtId="39" fontId="67" fillId="40" borderId="0" applyNumberFormat="0" applyFont="0" applyBorder="0" applyAlignment="0"/>
    <xf numFmtId="164" fontId="82" fillId="0" borderId="0"/>
    <xf numFmtId="229" fontId="26" fillId="0" borderId="0"/>
    <xf numFmtId="164" fontId="77" fillId="0" borderId="12" applyNumberFormat="0" applyFont="0" applyFill="0" applyProtection="0">
      <alignment horizontal="centerContinuous" vertical="center"/>
    </xf>
    <xf numFmtId="164" fontId="26" fillId="0" borderId="0" applyNumberFormat="0" applyFont="0" applyFill="0" applyBorder="0" applyProtection="0">
      <alignment horizontal="centerContinuous"/>
    </xf>
    <xf numFmtId="43" fontId="83" fillId="0" borderId="0" applyFill="0" applyBorder="0" applyAlignment="0" applyProtection="0"/>
    <xf numFmtId="0" fontId="12" fillId="25" borderId="17" applyNumberFormat="0" applyAlignment="0" applyProtection="0"/>
    <xf numFmtId="230" fontId="84" fillId="30" borderId="1" applyNumberFormat="0">
      <alignment horizontal="center" wrapText="1"/>
      <protection locked="0"/>
    </xf>
    <xf numFmtId="164" fontId="66" fillId="0" borderId="0" applyNumberFormat="0" applyFill="0" applyBorder="0" applyAlignment="0" applyProtection="0"/>
    <xf numFmtId="164" fontId="85" fillId="0" borderId="0" applyNumberFormat="0" applyFill="0" applyBorder="0" applyAlignment="0" applyProtection="0"/>
    <xf numFmtId="164" fontId="3" fillId="0" borderId="12" applyNumberFormat="0" applyFill="0" applyBorder="0" applyAlignment="0" applyProtection="0">
      <alignment horizontal="center"/>
    </xf>
    <xf numFmtId="38" fontId="76" fillId="0" borderId="0" applyNumberFormat="0" applyFill="0" applyBorder="0" applyAlignment="0" applyProtection="0">
      <protection locked="0"/>
    </xf>
    <xf numFmtId="38" fontId="86" fillId="0" borderId="0" applyNumberFormat="0" applyFill="0" applyBorder="0" applyAlignment="0" applyProtection="0">
      <protection locked="0"/>
    </xf>
    <xf numFmtId="38" fontId="87" fillId="0" borderId="0" applyNumberFormat="0" applyFill="0" applyBorder="0" applyAlignment="0" applyProtection="0">
      <protection locked="0"/>
    </xf>
    <xf numFmtId="164" fontId="77" fillId="0" borderId="0" applyNumberFormat="0" applyFill="0" applyBorder="0" applyProtection="0">
      <alignment horizontal="center" vertical="center"/>
    </xf>
    <xf numFmtId="231" fontId="88" fillId="0" borderId="0"/>
    <xf numFmtId="231" fontId="88" fillId="0" borderId="0"/>
    <xf numFmtId="231" fontId="88" fillId="0" borderId="0"/>
    <xf numFmtId="231" fontId="88" fillId="0" borderId="0"/>
    <xf numFmtId="231" fontId="88" fillId="0" borderId="0"/>
    <xf numFmtId="231" fontId="88" fillId="0" borderId="0"/>
    <xf numFmtId="231" fontId="88" fillId="0" borderId="0"/>
    <xf numFmtId="231" fontId="88" fillId="0" borderId="0"/>
    <xf numFmtId="232" fontId="26" fillId="0" borderId="0" applyFont="0" applyFill="0" applyBorder="0" applyAlignment="0" applyProtection="0">
      <protection locked="0"/>
    </xf>
    <xf numFmtId="40" fontId="26" fillId="0" borderId="0" applyFont="0" applyFill="0" applyBorder="0" applyAlignment="0" applyProtection="0">
      <protection locked="0"/>
    </xf>
    <xf numFmtId="233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234" fontId="3" fillId="0" borderId="0" applyFont="0" applyFill="0" applyBorder="0" applyAlignment="0" applyProtection="0">
      <alignment horizontal="center"/>
    </xf>
    <xf numFmtId="233" fontId="3" fillId="0" borderId="0" applyFont="0" applyFill="0" applyBorder="0" applyAlignment="0" applyProtection="0">
      <alignment horizontal="right"/>
    </xf>
    <xf numFmtId="5" fontId="42" fillId="0" borderId="5" applyFill="0" applyBorder="0" applyProtection="0"/>
    <xf numFmtId="5" fontId="42" fillId="0" borderId="5" applyFill="0" applyBorder="0" applyProtection="0"/>
    <xf numFmtId="235" fontId="3" fillId="0" borderId="0" applyFont="0" applyFill="0" applyBorder="0" applyAlignment="0" applyProtection="0"/>
    <xf numFmtId="37" fontId="42" fillId="0" borderId="5" applyFill="0" applyBorder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top"/>
    </xf>
    <xf numFmtId="43" fontId="6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8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89" fillId="0" borderId="0" applyFont="0" applyFill="0" applyBorder="0" applyAlignment="0" applyProtection="0"/>
    <xf numFmtId="236" fontId="3" fillId="0" borderId="0" applyFont="0" applyFill="0" applyBorder="0" applyAlignment="0" applyProtection="0"/>
    <xf numFmtId="3" fontId="90" fillId="0" borderId="0" applyFont="0" applyFill="0" applyBorder="0" applyAlignment="0" applyProtection="0"/>
    <xf numFmtId="164" fontId="91" fillId="0" borderId="0"/>
    <xf numFmtId="164" fontId="26" fillId="0" borderId="0">
      <alignment horizontal="right"/>
    </xf>
    <xf numFmtId="3" fontId="92" fillId="0" borderId="0">
      <protection locked="0"/>
    </xf>
    <xf numFmtId="230" fontId="84" fillId="41" borderId="1" applyNumberFormat="0">
      <alignment horizontal="center" wrapText="1"/>
      <protection locked="0"/>
    </xf>
    <xf numFmtId="164" fontId="91" fillId="0" borderId="0"/>
    <xf numFmtId="6" fontId="26" fillId="0" borderId="0" applyFont="0" applyFill="0" applyBorder="0" applyAlignment="0" applyProtection="0">
      <protection locked="0"/>
    </xf>
    <xf numFmtId="8" fontId="26" fillId="0" borderId="0" applyFont="0" applyFill="0" applyBorder="0" applyAlignment="0" applyProtection="0">
      <protection locked="0"/>
    </xf>
    <xf numFmtId="222" fontId="66" fillId="0" borderId="0" applyFont="0" applyFill="0" applyBorder="0" applyAlignment="0"/>
    <xf numFmtId="8" fontId="93" fillId="0" borderId="0" applyBorder="0"/>
    <xf numFmtId="164" fontId="67" fillId="0" borderId="0" applyFont="0" applyFill="0" applyBorder="0" applyAlignment="0" applyProtection="0"/>
    <xf numFmtId="237" fontId="3" fillId="0" borderId="0" applyFont="0" applyFill="0" applyBorder="0" applyAlignment="0" applyProtection="0">
      <alignment horizontal="right"/>
    </xf>
    <xf numFmtId="44" fontId="38" fillId="0" borderId="0" applyFont="0" applyFill="0" applyBorder="0" applyAlignment="0" applyProtection="0"/>
    <xf numFmtId="238" fontId="3" fillId="0" borderId="0" applyFont="0" applyFill="0" applyBorder="0" applyAlignment="0" applyProtection="0">
      <alignment horizontal="right"/>
    </xf>
    <xf numFmtId="44" fontId="10" fillId="0" borderId="0" applyFont="0" applyFill="0" applyBorder="0" applyAlignment="0" applyProtection="0">
      <alignment vertical="top"/>
    </xf>
    <xf numFmtId="164" fontId="9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9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>
      <alignment vertical="top"/>
    </xf>
    <xf numFmtId="44" fontId="10" fillId="0" borderId="0" applyFont="0" applyFill="0" applyBorder="0" applyAlignment="0" applyProtection="0">
      <alignment vertical="top"/>
    </xf>
    <xf numFmtId="44" fontId="54" fillId="0" borderId="0" applyFont="0" applyFill="0" applyBorder="0" applyAlignment="0" applyProtection="0"/>
    <xf numFmtId="164" fontId="89" fillId="0" borderId="0" applyFont="0" applyFill="0" applyBorder="0" applyAlignment="0" applyProtection="0"/>
    <xf numFmtId="239" fontId="96" fillId="0" borderId="0">
      <protection locked="0"/>
    </xf>
    <xf numFmtId="240" fontId="3" fillId="0" borderId="0"/>
    <xf numFmtId="7" fontId="28" fillId="0" borderId="0" applyFill="0" applyBorder="0" applyProtection="0"/>
    <xf numFmtId="175" fontId="97" fillId="0" borderId="0"/>
    <xf numFmtId="164" fontId="98" fillId="0" borderId="0">
      <alignment horizontal="right"/>
    </xf>
    <xf numFmtId="222" fontId="3" fillId="0" borderId="0" applyNumberFormat="0">
      <alignment horizontal="right"/>
    </xf>
    <xf numFmtId="241" fontId="66" fillId="36" borderId="0" applyFont="0" applyFill="0" applyBorder="0" applyAlignment="0" applyProtection="0">
      <alignment horizontal="right"/>
    </xf>
    <xf numFmtId="235" fontId="3" fillId="36" borderId="0" applyFill="0" applyBorder="0" applyAlignment="0" applyProtection="0">
      <alignment horizontal="right"/>
    </xf>
    <xf numFmtId="14" fontId="28" fillId="42" borderId="0" applyFill="0" applyBorder="0" applyProtection="0">
      <alignment horizontal="right"/>
    </xf>
    <xf numFmtId="15" fontId="99" fillId="0" borderId="0" applyFill="0" applyBorder="0" applyAlignment="0"/>
    <xf numFmtId="242" fontId="99" fillId="36" borderId="0" applyFont="0" applyFill="0" applyBorder="0" applyAlignment="0" applyProtection="0"/>
    <xf numFmtId="243" fontId="68" fillId="36" borderId="15" applyFont="0" applyFill="0" applyBorder="0" applyAlignment="0" applyProtection="0"/>
    <xf numFmtId="242" fontId="66" fillId="36" borderId="0" applyFont="0" applyFill="0" applyBorder="0" applyAlignment="0" applyProtection="0"/>
    <xf numFmtId="17" fontId="99" fillId="0" borderId="0" applyFill="0" applyBorder="0">
      <alignment horizontal="right"/>
    </xf>
    <xf numFmtId="244" fontId="3" fillId="0" borderId="0" applyFont="0" applyFill="0" applyBorder="0" applyAlignment="0" applyProtection="0"/>
    <xf numFmtId="164" fontId="89" fillId="0" borderId="0" applyFont="0" applyFill="0" applyBorder="0" applyAlignment="0" applyProtection="0"/>
    <xf numFmtId="245" fontId="26" fillId="0" borderId="0" applyFont="0" applyFill="0" applyBorder="0" applyAlignment="0" applyProtection="0"/>
    <xf numFmtId="14" fontId="28" fillId="42" borderId="0" applyFill="0" applyBorder="0" applyProtection="0">
      <alignment horizontal="right"/>
    </xf>
    <xf numFmtId="14" fontId="26" fillId="0" borderId="0">
      <alignment horizontal="right"/>
      <protection locked="0"/>
    </xf>
    <xf numFmtId="3" fontId="100" fillId="0" borderId="45">
      <protection locked="0"/>
    </xf>
    <xf numFmtId="37" fontId="101" fillId="36" borderId="0" applyFont="0" applyFill="0" applyBorder="0" applyAlignment="0" applyProtection="0">
      <alignment horizontal="center"/>
    </xf>
    <xf numFmtId="246" fontId="99" fillId="30" borderId="0" applyFont="0" applyFill="0" applyBorder="0" applyAlignment="0" applyProtection="0">
      <alignment vertical="center"/>
    </xf>
    <xf numFmtId="247" fontId="3" fillId="30" borderId="0" applyFont="0" applyFill="0" applyBorder="0" applyAlignment="0" applyProtection="0">
      <alignment vertical="center"/>
    </xf>
    <xf numFmtId="39" fontId="99" fillId="3" borderId="0" applyFont="0" applyFill="0" applyBorder="0" applyAlignment="0" applyProtection="0">
      <alignment vertical="center"/>
    </xf>
    <xf numFmtId="248" fontId="44" fillId="0" borderId="0"/>
    <xf numFmtId="164" fontId="92" fillId="0" borderId="0" applyAlignment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249" fontId="3" fillId="0" borderId="0" applyFont="0" applyFill="0" applyBorder="0" applyAlignment="0" applyProtection="0"/>
    <xf numFmtId="164" fontId="102" fillId="0" borderId="0" applyFont="0" applyFill="0" applyBorder="0" applyAlignment="0" applyProtection="0"/>
    <xf numFmtId="250" fontId="3" fillId="0" borderId="0" applyFont="0" applyFill="0" applyBorder="0" applyAlignment="0" applyProtection="0"/>
    <xf numFmtId="251" fontId="67" fillId="0" borderId="0"/>
    <xf numFmtId="251" fontId="103" fillId="0" borderId="0">
      <protection locked="0"/>
    </xf>
    <xf numFmtId="7" fontId="67" fillId="0" borderId="0"/>
    <xf numFmtId="7" fontId="66" fillId="0" borderId="0"/>
    <xf numFmtId="252" fontId="3" fillId="0" borderId="46" applyNumberFormat="0" applyFont="0" applyFill="0" applyAlignment="0" applyProtection="0"/>
    <xf numFmtId="42" fontId="104" fillId="0" borderId="0" applyFill="0" applyBorder="0" applyAlignment="0" applyProtection="0"/>
    <xf numFmtId="164" fontId="105" fillId="0" borderId="47"/>
    <xf numFmtId="164" fontId="44" fillId="0" borderId="0" applyNumberFormat="0" applyAlignment="0">
      <alignment horizontal="left"/>
    </xf>
    <xf numFmtId="4" fontId="106" fillId="0" borderId="48">
      <alignment vertical="top" wrapText="1"/>
      <protection locked="0"/>
    </xf>
    <xf numFmtId="6" fontId="107" fillId="0" borderId="0">
      <alignment horizontal="right" vertical="top" wrapText="1"/>
      <protection locked="0"/>
    </xf>
    <xf numFmtId="164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4" fontId="108" fillId="0" borderId="0">
      <protection locked="0"/>
    </xf>
    <xf numFmtId="164" fontId="108" fillId="0" borderId="0">
      <protection locked="0"/>
    </xf>
    <xf numFmtId="164" fontId="109" fillId="0" borderId="0">
      <protection locked="0"/>
    </xf>
    <xf numFmtId="164" fontId="108" fillId="0" borderId="0">
      <protection locked="0"/>
    </xf>
    <xf numFmtId="164" fontId="108" fillId="0" borderId="0">
      <protection locked="0"/>
    </xf>
    <xf numFmtId="164" fontId="108" fillId="0" borderId="0">
      <protection locked="0"/>
    </xf>
    <xf numFmtId="164" fontId="109" fillId="0" borderId="0">
      <protection locked="0"/>
    </xf>
    <xf numFmtId="3" fontId="110" fillId="0" borderId="0" applyNumberFormat="0" applyFont="0" applyFill="0" applyBorder="0" applyAlignment="0" applyProtection="0">
      <alignment horizontal="left"/>
    </xf>
    <xf numFmtId="4" fontId="106" fillId="0" borderId="49" applyAlignment="0">
      <alignment vertical="top" wrapText="1"/>
      <protection locked="0"/>
    </xf>
    <xf numFmtId="239" fontId="96" fillId="0" borderId="0">
      <protection locked="0"/>
    </xf>
    <xf numFmtId="253" fontId="3" fillId="36" borderId="0" applyFont="0" applyFill="0" applyBorder="0" applyAlignment="0"/>
    <xf numFmtId="2" fontId="90" fillId="0" borderId="0" applyFont="0" applyFill="0" applyBorder="0" applyAlignment="0" applyProtection="0"/>
    <xf numFmtId="164" fontId="91" fillId="0" borderId="0"/>
    <xf numFmtId="164" fontId="91" fillId="0" borderId="0"/>
    <xf numFmtId="254" fontId="28" fillId="0" borderId="0" applyFill="0" applyBorder="0" applyProtection="0"/>
    <xf numFmtId="164" fontId="93" fillId="0" borderId="0"/>
    <xf numFmtId="164" fontId="111" fillId="0" borderId="0" applyNumberFormat="0" applyFill="0" applyBorder="0" applyAlignment="0" applyProtection="0"/>
    <xf numFmtId="164" fontId="42" fillId="0" borderId="0" applyNumberFormat="0" applyFill="0" applyBorder="0" applyAlignment="0" applyProtection="0"/>
    <xf numFmtId="232" fontId="66" fillId="3" borderId="1" applyFont="0" applyBorder="0" applyAlignment="0" applyProtection="0">
      <alignment vertical="top"/>
    </xf>
    <xf numFmtId="0" fontId="16" fillId="8" borderId="0" applyNumberFormat="0" applyBorder="0" applyAlignment="0" applyProtection="0"/>
    <xf numFmtId="43" fontId="112" fillId="0" borderId="0" applyNumberFormat="0" applyFill="0" applyBorder="0" applyAlignment="0" applyProtection="0">
      <alignment horizontal="center"/>
    </xf>
    <xf numFmtId="38" fontId="66" fillId="30" borderId="0" applyNumberFormat="0" applyBorder="0" applyAlignment="0" applyProtection="0"/>
    <xf numFmtId="38" fontId="66" fillId="30" borderId="0" applyNumberFormat="0" applyBorder="0" applyAlignment="0" applyProtection="0"/>
    <xf numFmtId="164" fontId="113" fillId="0" borderId="0" applyNumberFormat="0" applyFill="0" applyProtection="0">
      <alignment horizontal="left"/>
    </xf>
    <xf numFmtId="255" fontId="3" fillId="0" borderId="0" applyFont="0" applyFill="0" applyBorder="0" applyAlignment="0" applyProtection="0">
      <alignment horizontal="right"/>
    </xf>
    <xf numFmtId="164" fontId="114" fillId="0" borderId="0"/>
    <xf numFmtId="164" fontId="115" fillId="0" borderId="0"/>
    <xf numFmtId="164" fontId="116" fillId="1" borderId="0">
      <alignment horizontal="center"/>
    </xf>
    <xf numFmtId="164" fontId="117" fillId="0" borderId="0">
      <alignment horizontal="center"/>
    </xf>
    <xf numFmtId="164" fontId="5" fillId="43" borderId="0" applyNumberFormat="0" applyBorder="0" applyAlignment="0"/>
    <xf numFmtId="164" fontId="117" fillId="0" borderId="0">
      <alignment horizontal="center"/>
    </xf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0" fillId="0" borderId="0" applyNumberFormat="0" applyFill="0" applyBorder="0" applyAlignment="0" applyProtection="0"/>
    <xf numFmtId="229" fontId="118" fillId="0" borderId="0">
      <alignment horizontal="right"/>
    </xf>
    <xf numFmtId="229" fontId="118" fillId="0" borderId="0">
      <alignment horizontal="left"/>
    </xf>
    <xf numFmtId="164" fontId="5" fillId="0" borderId="12" applyNumberFormat="0" applyProtection="0"/>
    <xf numFmtId="164" fontId="119" fillId="0" borderId="0"/>
    <xf numFmtId="164" fontId="120" fillId="0" borderId="0" applyNumberFormat="0" applyFill="0" applyBorder="0" applyAlignment="0" applyProtection="0">
      <alignment horizontal="center"/>
    </xf>
    <xf numFmtId="164" fontId="121" fillId="0" borderId="0" applyNumberFormat="0" applyFill="0" applyBorder="0" applyAlignment="0" applyProtection="0">
      <alignment horizontal="center"/>
    </xf>
    <xf numFmtId="164" fontId="122" fillId="0" borderId="32">
      <alignment horizontal="center"/>
    </xf>
    <xf numFmtId="164" fontId="122" fillId="0" borderId="0">
      <alignment horizontal="center"/>
    </xf>
    <xf numFmtId="175" fontId="123" fillId="0" borderId="0" applyNumberFormat="0"/>
    <xf numFmtId="232" fontId="124" fillId="3" borderId="0" applyNumberFormat="0" applyBorder="0" applyAlignment="0" applyProtection="0">
      <protection locked="0"/>
    </xf>
    <xf numFmtId="10" fontId="74" fillId="0" borderId="0" applyNumberFormat="0" applyFill="0" applyBorder="0" applyAlignment="0" applyProtection="0">
      <alignment horizontal="right"/>
    </xf>
    <xf numFmtId="10" fontId="66" fillId="36" borderId="1" applyNumberFormat="0" applyBorder="0" applyAlignment="0" applyProtection="0"/>
    <xf numFmtId="10" fontId="66" fillId="36" borderId="1" applyNumberFormat="0" applyBorder="0" applyAlignment="0" applyProtection="0"/>
    <xf numFmtId="0" fontId="21" fillId="11" borderId="16" applyNumberFormat="0" applyAlignment="0" applyProtection="0"/>
    <xf numFmtId="8" fontId="66" fillId="36" borderId="0" applyFont="0" applyBorder="0" applyAlignment="0" applyProtection="0">
      <protection locked="0"/>
    </xf>
    <xf numFmtId="243" fontId="66" fillId="36" borderId="0" applyFont="0" applyBorder="0" applyAlignment="0" applyProtection="0">
      <protection locked="0"/>
    </xf>
    <xf numFmtId="253" fontId="66" fillId="36" borderId="0" applyFont="0" applyBorder="0" applyAlignment="0">
      <protection locked="0"/>
    </xf>
    <xf numFmtId="232" fontId="66" fillId="36" borderId="0">
      <protection locked="0"/>
    </xf>
    <xf numFmtId="256" fontId="66" fillId="36" borderId="0" applyFont="0" applyBorder="0" applyAlignment="0">
      <protection locked="0"/>
    </xf>
    <xf numFmtId="10" fontId="66" fillId="36" borderId="0">
      <protection locked="0"/>
    </xf>
    <xf numFmtId="232" fontId="125" fillId="36" borderId="0" applyNumberFormat="0" applyBorder="0" applyAlignment="0">
      <protection locked="0"/>
    </xf>
    <xf numFmtId="257" fontId="66" fillId="36" borderId="0" applyNumberFormat="0" applyFont="0" applyBorder="0" applyAlignment="0" applyProtection="0">
      <alignment horizontal="center"/>
      <protection locked="0"/>
    </xf>
    <xf numFmtId="166" fontId="66" fillId="36" borderId="12" applyNumberFormat="0" applyFont="0" applyAlignment="0" applyProtection="0">
      <alignment horizontal="center"/>
      <protection locked="0"/>
    </xf>
    <xf numFmtId="164" fontId="126" fillId="0" borderId="0" applyNumberFormat="0" applyFill="0" applyBorder="0" applyAlignment="0">
      <protection locked="0"/>
    </xf>
    <xf numFmtId="164" fontId="40" fillId="0" borderId="0" applyNumberFormat="0" applyFill="0" applyBorder="0" applyAlignment="0"/>
    <xf numFmtId="37" fontId="127" fillId="0" borderId="0" applyFill="0" applyBorder="0" applyAlignment="0" applyProtection="0"/>
    <xf numFmtId="37" fontId="87" fillId="0" borderId="0" applyFill="0" applyBorder="0" applyAlignment="0" applyProtection="0"/>
    <xf numFmtId="164" fontId="128" fillId="44" borderId="0" applyNumberFormat="0" applyFont="0" applyBorder="0" applyAlignment="0">
      <protection locked="0"/>
    </xf>
    <xf numFmtId="245" fontId="127" fillId="0" borderId="0" applyFill="0" applyBorder="0" applyAlignment="0" applyProtection="0"/>
    <xf numFmtId="245" fontId="87" fillId="0" borderId="0" applyFill="0" applyBorder="0" applyAlignment="0" applyProtection="0"/>
    <xf numFmtId="43" fontId="128" fillId="26" borderId="8" applyNumberFormat="0" applyFont="0" applyBorder="0" applyAlignment="0">
      <protection locked="0"/>
    </xf>
    <xf numFmtId="215" fontId="129" fillId="45" borderId="1" applyNumberFormat="0" applyFont="0" applyBorder="0" applyAlignment="0">
      <alignment horizontal="right"/>
    </xf>
    <xf numFmtId="215" fontId="130" fillId="45" borderId="1" applyNumberFormat="0" applyAlignment="0">
      <alignment horizontal="right"/>
    </xf>
    <xf numFmtId="215" fontId="129" fillId="45" borderId="1" applyNumberFormat="0" applyAlignment="0">
      <alignment horizontal="right"/>
    </xf>
    <xf numFmtId="40" fontId="26" fillId="0" borderId="0"/>
    <xf numFmtId="164" fontId="42" fillId="0" borderId="1" applyFill="0" applyBorder="0" applyProtection="0"/>
    <xf numFmtId="164" fontId="66" fillId="0" borderId="0" applyFill="0" applyBorder="0" applyProtection="0"/>
    <xf numFmtId="164" fontId="66" fillId="0" borderId="0" applyFill="0" applyBorder="0" applyProtection="0">
      <alignment horizontal="left"/>
    </xf>
    <xf numFmtId="258" fontId="66" fillId="0" borderId="0" applyFill="0" applyBorder="0" applyProtection="0">
      <alignment horizontal="centerContinuous"/>
    </xf>
    <xf numFmtId="258" fontId="66" fillId="0" borderId="0" applyFill="0" applyBorder="0" applyProtection="0">
      <alignment horizontal="center"/>
    </xf>
    <xf numFmtId="258" fontId="66" fillId="0" borderId="0" applyFill="0" applyBorder="0" applyProtection="0">
      <alignment horizontal="centerContinuous"/>
    </xf>
    <xf numFmtId="164" fontId="66" fillId="0" borderId="0" applyFill="0" applyBorder="0" applyProtection="0">
      <alignment horizontal="right"/>
    </xf>
    <xf numFmtId="164" fontId="66" fillId="0" borderId="0" applyFill="0" applyBorder="0" applyProtection="0"/>
    <xf numFmtId="164" fontId="131" fillId="0" borderId="5" applyFill="0" applyBorder="0" applyProtection="0"/>
    <xf numFmtId="164" fontId="42" fillId="0" borderId="8" applyFill="0" applyBorder="0" applyProtection="0">
      <alignment horizontal="center"/>
    </xf>
    <xf numFmtId="164" fontId="42" fillId="0" borderId="5" applyFill="0" applyBorder="0" applyProtection="0">
      <alignment horizontal="centerContinuous"/>
    </xf>
    <xf numFmtId="164" fontId="131" fillId="0" borderId="14" applyFill="0" applyBorder="0" applyProtection="0">
      <alignment horizontal="centerContinuous"/>
    </xf>
    <xf numFmtId="0" fontId="42" fillId="0" borderId="5" applyFill="0" applyBorder="0" applyProtection="0">
      <alignment horizontal="centerContinuous"/>
    </xf>
    <xf numFmtId="164" fontId="131" fillId="0" borderId="1" applyFill="0" applyBorder="0" applyProtection="0">
      <alignment horizontal="center"/>
    </xf>
    <xf numFmtId="164" fontId="131" fillId="0" borderId="1" applyFill="0" applyBorder="0" applyProtection="0">
      <alignment horizontal="center" wrapText="1"/>
    </xf>
    <xf numFmtId="0" fontId="131" fillId="0" borderId="1" applyFill="0" applyBorder="0" applyProtection="0">
      <alignment horizontal="center"/>
    </xf>
    <xf numFmtId="164" fontId="42" fillId="0" borderId="1" applyFill="0" applyBorder="0" applyProtection="0">
      <alignment horizontal="center" vertical="center"/>
    </xf>
    <xf numFmtId="0" fontId="42" fillId="0" borderId="8" applyFill="0" applyBorder="0" applyProtection="0">
      <alignment horizontal="center"/>
    </xf>
    <xf numFmtId="0" fontId="42" fillId="0" borderId="1" applyFill="0" applyBorder="0" applyProtection="0"/>
    <xf numFmtId="38" fontId="132" fillId="0" borderId="0"/>
    <xf numFmtId="38" fontId="133" fillId="0" borderId="0"/>
    <xf numFmtId="38" fontId="134" fillId="0" borderId="0"/>
    <xf numFmtId="38" fontId="135" fillId="0" borderId="0"/>
    <xf numFmtId="164" fontId="136" fillId="0" borderId="0"/>
    <xf numFmtId="164" fontId="136" fillId="0" borderId="0"/>
    <xf numFmtId="0" fontId="136" fillId="0" borderId="0"/>
    <xf numFmtId="164" fontId="3" fillId="30" borderId="0" applyNumberFormat="0" applyFill="0" applyBorder="0" applyAlignment="0"/>
    <xf numFmtId="259" fontId="67" fillId="0" borderId="0">
      <alignment horizontal="left"/>
    </xf>
    <xf numFmtId="164" fontId="54" fillId="0" borderId="0"/>
    <xf numFmtId="49" fontId="26" fillId="0" borderId="0" applyFill="0" applyBorder="0" applyProtection="0"/>
    <xf numFmtId="260" fontId="26" fillId="0" borderId="0" applyFill="0" applyBorder="0" applyProtection="0"/>
    <xf numFmtId="261" fontId="26" fillId="0" borderId="0" applyFill="0" applyBorder="0" applyProtection="0"/>
    <xf numFmtId="164" fontId="137" fillId="0" borderId="0"/>
    <xf numFmtId="262" fontId="3" fillId="0" borderId="0" applyFont="0" applyFill="0" applyBorder="0" applyAlignment="0" applyProtection="0"/>
    <xf numFmtId="164" fontId="66" fillId="30" borderId="0"/>
    <xf numFmtId="37" fontId="138" fillId="0" borderId="0" applyNumberFormat="0" applyFill="0" applyBorder="0" applyAlignment="0" applyProtection="0">
      <alignment horizontal="right"/>
    </xf>
    <xf numFmtId="0" fontId="22" fillId="0" borderId="22" applyNumberFormat="0" applyFill="0" applyAlignment="0" applyProtection="0"/>
    <xf numFmtId="164" fontId="136" fillId="0" borderId="0"/>
    <xf numFmtId="0" fontId="136" fillId="0" borderId="0"/>
    <xf numFmtId="164" fontId="136" fillId="0" borderId="0"/>
    <xf numFmtId="164" fontId="136" fillId="0" borderId="0"/>
    <xf numFmtId="42" fontId="139" fillId="0" borderId="1">
      <alignment horizontal="center" wrapText="1"/>
      <protection locked="0"/>
    </xf>
    <xf numFmtId="14" fontId="139" fillId="0" borderId="1">
      <alignment horizontal="center" wrapText="1"/>
      <protection locked="0"/>
    </xf>
    <xf numFmtId="230" fontId="84" fillId="2" borderId="1" applyNumberFormat="0">
      <alignment horizontal="center" wrapText="1"/>
      <protection locked="0"/>
    </xf>
    <xf numFmtId="2" fontId="139" fillId="0" borderId="1">
      <alignment horizontal="center" wrapText="1"/>
      <protection locked="0"/>
    </xf>
    <xf numFmtId="263" fontId="139" fillId="0" borderId="1">
      <alignment horizontal="center" wrapText="1"/>
      <protection locked="0"/>
    </xf>
    <xf numFmtId="1" fontId="139" fillId="0" borderId="1">
      <alignment horizontal="center" wrapText="1"/>
      <protection locked="0"/>
    </xf>
    <xf numFmtId="230" fontId="84" fillId="0" borderId="1" applyNumberFormat="0" applyFill="0">
      <alignment horizontal="center" wrapText="1"/>
      <protection locked="0"/>
    </xf>
    <xf numFmtId="230" fontId="139" fillId="0" borderId="1">
      <alignment horizontal="center" wrapText="1"/>
      <protection locked="0"/>
    </xf>
    <xf numFmtId="264" fontId="3" fillId="0" borderId="0" applyFont="0" applyFill="0" applyBorder="0" applyAlignment="0" applyProtection="0"/>
    <xf numFmtId="265" fontId="3" fillId="0" borderId="0" applyFont="0" applyFill="0" applyBorder="0" applyAlignment="0" applyProtection="0"/>
    <xf numFmtId="2" fontId="28" fillId="0" borderId="26" applyFont="0" applyFill="0" applyBorder="0" applyAlignment="0"/>
    <xf numFmtId="3" fontId="140" fillId="0" borderId="50" applyAlignment="0">
      <alignment vertical="top" wrapText="1"/>
      <protection locked="0"/>
    </xf>
    <xf numFmtId="14" fontId="41" fillId="0" borderId="0" applyFont="0" applyFill="0" applyBorder="0" applyAlignment="0" applyProtection="0"/>
    <xf numFmtId="164" fontId="141" fillId="0" borderId="32"/>
    <xf numFmtId="266" fontId="3" fillId="0" borderId="0" applyFont="0" applyFill="0" applyBorder="0" applyAlignment="0" applyProtection="0"/>
    <xf numFmtId="267" fontId="3" fillId="0" borderId="0" applyFont="0" applyFill="0" applyBorder="0" applyAlignment="0" applyProtection="0"/>
    <xf numFmtId="17" fontId="5" fillId="46" borderId="51">
      <alignment horizontal="center"/>
    </xf>
    <xf numFmtId="268" fontId="26" fillId="0" borderId="0" applyFont="0" applyFill="0" applyBorder="0" applyAlignment="0" applyProtection="0"/>
    <xf numFmtId="164" fontId="142" fillId="0" borderId="0">
      <alignment horizontal="centerContinuous"/>
    </xf>
    <xf numFmtId="269" fontId="3" fillId="0" borderId="12" applyFont="0" applyFill="0" applyBorder="0" applyProtection="0"/>
    <xf numFmtId="270" fontId="26" fillId="0" borderId="12" applyFont="0" applyFill="0" applyBorder="0" applyAlignment="0" applyProtection="0"/>
    <xf numFmtId="271" fontId="26" fillId="0" borderId="0"/>
    <xf numFmtId="269" fontId="3" fillId="0" borderId="0" applyFont="0" applyFill="0" applyBorder="0" applyAlignment="0" applyProtection="0"/>
    <xf numFmtId="270" fontId="26" fillId="0" borderId="0" applyFont="0" applyFill="0" applyBorder="0" applyAlignment="0" applyProtection="0"/>
    <xf numFmtId="213" fontId="70" fillId="0" borderId="0" applyFont="0" applyFill="0" applyBorder="0" applyAlignment="0" applyProtection="0"/>
    <xf numFmtId="272" fontId="3" fillId="0" borderId="0" applyFill="0" applyBorder="0" applyProtection="0">
      <alignment horizontal="right"/>
    </xf>
    <xf numFmtId="273" fontId="3" fillId="0" borderId="0" applyFont="0" applyFill="0" applyBorder="0" applyAlignment="0" applyProtection="0">
      <protection locked="0"/>
    </xf>
    <xf numFmtId="247" fontId="53" fillId="0" borderId="0" applyFont="0" applyFill="0" applyBorder="0" applyAlignment="0" applyProtection="0"/>
    <xf numFmtId="229" fontId="26" fillId="0" borderId="0"/>
    <xf numFmtId="274" fontId="64" fillId="31" borderId="0" applyNumberFormat="0">
      <alignment horizontal="right"/>
    </xf>
    <xf numFmtId="275" fontId="66" fillId="30" borderId="0" applyFont="0" applyBorder="0" applyAlignment="0" applyProtection="0">
      <alignment horizontal="right"/>
      <protection hidden="1"/>
    </xf>
    <xf numFmtId="0" fontId="25" fillId="26" borderId="0" applyNumberFormat="0" applyBorder="0" applyAlignment="0" applyProtection="0"/>
    <xf numFmtId="164" fontId="143" fillId="0" borderId="0"/>
    <xf numFmtId="37" fontId="144" fillId="0" borderId="0"/>
    <xf numFmtId="276" fontId="3" fillId="0" borderId="0"/>
    <xf numFmtId="164" fontId="77" fillId="3" borderId="0" applyNumberFormat="0" applyFont="0" applyAlignment="0">
      <alignment horizontal="centerContinuous"/>
    </xf>
    <xf numFmtId="277" fontId="101" fillId="0" borderId="0" applyFont="0">
      <alignment horizontal="right"/>
    </xf>
    <xf numFmtId="259" fontId="145" fillId="0" borderId="0"/>
    <xf numFmtId="164" fontId="145" fillId="0" borderId="0"/>
    <xf numFmtId="164" fontId="146" fillId="0" borderId="0"/>
    <xf numFmtId="164" fontId="146" fillId="0" borderId="0"/>
    <xf numFmtId="164" fontId="146" fillId="0" borderId="0"/>
    <xf numFmtId="164" fontId="146" fillId="0" borderId="0"/>
    <xf numFmtId="164" fontId="146" fillId="0" borderId="0"/>
    <xf numFmtId="164" fontId="146" fillId="0" borderId="0"/>
    <xf numFmtId="164" fontId="146" fillId="0" borderId="0"/>
    <xf numFmtId="38" fontId="66" fillId="0" borderId="0" applyFont="0" applyFill="0" applyBorder="0" applyAlignment="0"/>
    <xf numFmtId="232" fontId="3" fillId="0" borderId="0" applyFont="0" applyFill="0" applyBorder="0" applyAlignment="0"/>
    <xf numFmtId="40" fontId="66" fillId="0" borderId="0" applyFont="0" applyFill="0" applyBorder="0" applyAlignment="0"/>
    <xf numFmtId="278" fontId="66" fillId="0" borderId="0" applyFont="0" applyFill="0" applyBorder="0" applyAlignment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0" fontId="2" fillId="0" borderId="0"/>
    <xf numFmtId="0" fontId="38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0" fontId="2" fillId="0" borderId="0"/>
    <xf numFmtId="0" fontId="38" fillId="0" borderId="0"/>
    <xf numFmtId="0" fontId="2" fillId="0" borderId="0"/>
    <xf numFmtId="0" fontId="38" fillId="0" borderId="0"/>
    <xf numFmtId="0" fontId="3" fillId="0" borderId="0"/>
    <xf numFmtId="0" fontId="3" fillId="0" borderId="0"/>
    <xf numFmtId="0" fontId="147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0" fontId="3" fillId="0" borderId="0"/>
    <xf numFmtId="0" fontId="7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7" fillId="0" borderId="0"/>
    <xf numFmtId="164" fontId="7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10" fillId="0" borderId="0">
      <alignment vertical="top"/>
    </xf>
    <xf numFmtId="164" fontId="3" fillId="0" borderId="0"/>
    <xf numFmtId="164" fontId="3" fillId="0" borderId="0"/>
    <xf numFmtId="164" fontId="7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2" fillId="0" borderId="0"/>
    <xf numFmtId="164" fontId="10" fillId="0" borderId="0">
      <alignment vertical="top"/>
    </xf>
    <xf numFmtId="164" fontId="38" fillId="0" borderId="0"/>
    <xf numFmtId="0" fontId="10" fillId="0" borderId="0">
      <alignment vertical="top"/>
    </xf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66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10" fillId="0" borderId="0">
      <alignment vertical="top"/>
    </xf>
    <xf numFmtId="164" fontId="3" fillId="0" borderId="0"/>
    <xf numFmtId="0" fontId="10" fillId="0" borderId="0">
      <alignment vertical="top"/>
    </xf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54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232" fontId="99" fillId="0" borderId="0" applyNumberFormat="0" applyFill="0" applyBorder="0" applyAlignment="0" applyProtection="0"/>
    <xf numFmtId="279" fontId="66" fillId="0" borderId="0" applyFont="0" applyFill="0" applyBorder="0" applyAlignment="0" applyProtection="0"/>
    <xf numFmtId="229" fontId="148" fillId="0" borderId="0"/>
    <xf numFmtId="175" fontId="69" fillId="0" borderId="0">
      <alignment horizontal="left"/>
      <protection locked="0"/>
    </xf>
    <xf numFmtId="175" fontId="77" fillId="0" borderId="0">
      <alignment horizontal="left"/>
      <protection locked="0"/>
    </xf>
    <xf numFmtId="164" fontId="70" fillId="0" borderId="0"/>
    <xf numFmtId="164" fontId="149" fillId="0" borderId="0" applyFill="0" applyBorder="0" applyAlignment="0" applyProtection="0"/>
    <xf numFmtId="37" fontId="150" fillId="0" borderId="0" applyNumberFormat="0" applyFont="0" applyFill="0" applyBorder="0" applyAlignment="0" applyProtection="0"/>
    <xf numFmtId="0" fontId="38" fillId="27" borderId="23" applyNumberFormat="0" applyFont="0" applyAlignment="0" applyProtection="0"/>
    <xf numFmtId="164" fontId="106" fillId="0" borderId="0">
      <alignment vertical="center" wrapText="1"/>
      <protection locked="0"/>
    </xf>
    <xf numFmtId="1" fontId="103" fillId="0" borderId="0">
      <alignment horizontal="right"/>
      <protection locked="0"/>
    </xf>
    <xf numFmtId="213" fontId="151" fillId="0" borderId="0">
      <alignment horizontal="right"/>
      <protection locked="0"/>
    </xf>
    <xf numFmtId="175" fontId="103" fillId="0" borderId="0">
      <protection locked="0"/>
    </xf>
    <xf numFmtId="2" fontId="151" fillId="0" borderId="0">
      <alignment horizontal="right"/>
      <protection locked="0"/>
    </xf>
    <xf numFmtId="2" fontId="103" fillId="0" borderId="0">
      <alignment horizontal="right"/>
      <protection locked="0"/>
    </xf>
    <xf numFmtId="1" fontId="152" fillId="0" borderId="0" applyFill="0" applyBorder="0" applyProtection="0"/>
    <xf numFmtId="2" fontId="42" fillId="0" borderId="1" applyFill="0" applyBorder="0" applyProtection="0"/>
    <xf numFmtId="10" fontId="42" fillId="0" borderId="1" applyFill="0" applyBorder="0" applyProtection="0"/>
    <xf numFmtId="1" fontId="153" fillId="0" borderId="0" applyFill="0" applyBorder="0" applyProtection="0"/>
    <xf numFmtId="164" fontId="66" fillId="0" borderId="0" applyNumberFormat="0" applyFill="0" applyBorder="0" applyAlignment="0" applyProtection="0"/>
    <xf numFmtId="164" fontId="99" fillId="0" borderId="0" applyNumberFormat="0" applyFill="0" applyBorder="0" applyAlignment="0" applyProtection="0"/>
    <xf numFmtId="164" fontId="93" fillId="0" borderId="0" applyNumberFormat="0" applyFill="0" applyBorder="0" applyAlignment="0" applyProtection="0"/>
    <xf numFmtId="164" fontId="154" fillId="0" borderId="0" applyNumberFormat="0" applyFill="0" applyBorder="0" applyAlignment="0" applyProtection="0"/>
    <xf numFmtId="164" fontId="93" fillId="0" borderId="0" applyNumberFormat="0" applyFill="0" applyBorder="0" applyAlignment="0" applyProtection="0"/>
    <xf numFmtId="280" fontId="52" fillId="0" borderId="0" applyFont="0" applyFill="0" applyBorder="0" applyAlignment="0" applyProtection="0"/>
    <xf numFmtId="281" fontId="52" fillId="0" borderId="0" applyFont="0" applyFill="0" applyBorder="0" applyAlignment="0" applyProtection="0"/>
    <xf numFmtId="164" fontId="155" fillId="0" borderId="0">
      <alignment horizontal="left" vertical="top"/>
      <protection locked="0"/>
    </xf>
    <xf numFmtId="0" fontId="27" fillId="24" borderId="24" applyNumberFormat="0" applyAlignment="0" applyProtection="0"/>
    <xf numFmtId="4" fontId="10" fillId="3" borderId="0">
      <alignment horizontal="right"/>
    </xf>
    <xf numFmtId="164" fontId="156" fillId="3" borderId="0">
      <alignment horizontal="center" vertical="center"/>
    </xf>
    <xf numFmtId="164" fontId="6" fillId="3" borderId="10"/>
    <xf numFmtId="164" fontId="156" fillId="3" borderId="0" applyBorder="0">
      <alignment horizontal="centerContinuous"/>
    </xf>
    <xf numFmtId="164" fontId="157" fillId="3" borderId="0" applyBorder="0">
      <alignment horizontal="centerContinuous"/>
    </xf>
    <xf numFmtId="164" fontId="17" fillId="0" borderId="0" applyNumberFormat="0" applyFill="0" applyBorder="0" applyAlignment="0" applyProtection="0"/>
    <xf numFmtId="164" fontId="158" fillId="0" borderId="0" applyProtection="0">
      <alignment horizontal="left"/>
    </xf>
    <xf numFmtId="164" fontId="158" fillId="0" borderId="0" applyFill="0" applyBorder="0" applyProtection="0">
      <alignment horizontal="left"/>
    </xf>
    <xf numFmtId="164" fontId="159" fillId="0" borderId="0" applyFill="0" applyBorder="0" applyProtection="0">
      <alignment horizontal="left"/>
    </xf>
    <xf numFmtId="0" fontId="158" fillId="0" borderId="0" applyProtection="0">
      <alignment horizontal="left"/>
    </xf>
    <xf numFmtId="1" fontId="160" fillId="0" borderId="0" applyProtection="0">
      <alignment horizontal="right" vertical="center"/>
    </xf>
    <xf numFmtId="175" fontId="5" fillId="0" borderId="0"/>
    <xf numFmtId="164" fontId="102" fillId="0" borderId="52" applyNumberFormat="0" applyAlignment="0" applyProtection="0"/>
    <xf numFmtId="164" fontId="26" fillId="47" borderId="0" applyNumberFormat="0" applyFont="0" applyBorder="0" applyAlignment="0" applyProtection="0"/>
    <xf numFmtId="164" fontId="66" fillId="48" borderId="11" applyNumberFormat="0" applyFont="0" applyBorder="0" applyAlignment="0" applyProtection="0">
      <alignment horizontal="center"/>
    </xf>
    <xf numFmtId="164" fontId="66" fillId="5" borderId="11" applyNumberFormat="0" applyFont="0" applyBorder="0" applyAlignment="0" applyProtection="0">
      <alignment horizontal="center"/>
    </xf>
    <xf numFmtId="164" fontId="26" fillId="0" borderId="53" applyNumberFormat="0" applyAlignment="0" applyProtection="0"/>
    <xf numFmtId="164" fontId="26" fillId="0" borderId="54" applyNumberFormat="0" applyAlignment="0" applyProtection="0"/>
    <xf numFmtId="164" fontId="102" fillId="0" borderId="55" applyNumberFormat="0" applyAlignment="0" applyProtection="0"/>
    <xf numFmtId="282" fontId="3" fillId="0" borderId="0" applyFont="0" applyFill="0" applyBorder="0" applyAlignment="0" applyProtection="0"/>
    <xf numFmtId="165" fontId="3" fillId="0" borderId="0"/>
    <xf numFmtId="14" fontId="67" fillId="0" borderId="0">
      <alignment horizontal="center" wrapText="1"/>
      <protection locked="0"/>
    </xf>
    <xf numFmtId="166" fontId="67" fillId="0" borderId="0">
      <alignment horizontal="right"/>
    </xf>
    <xf numFmtId="164" fontId="91" fillId="0" borderId="0"/>
    <xf numFmtId="37" fontId="26" fillId="0" borderId="0" applyFont="0" applyFill="0" applyBorder="0" applyAlignment="0" applyProtection="0">
      <protection locked="0"/>
    </xf>
    <xf numFmtId="10" fontId="26" fillId="0" borderId="0" applyFont="0" applyFill="0" applyBorder="0" applyAlignment="0" applyProtection="0">
      <protection locked="0"/>
    </xf>
    <xf numFmtId="283" fontId="3" fillId="0" borderId="0" applyFont="0" applyFill="0" applyBorder="0" applyAlignment="0"/>
    <xf numFmtId="256" fontId="66" fillId="0" borderId="0" applyFont="0" applyFill="0" applyBorder="0" applyAlignment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4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284" fontId="64" fillId="31" borderId="0">
      <alignment horizontal="right"/>
    </xf>
    <xf numFmtId="285" fontId="67" fillId="0" borderId="0" applyFont="0" applyFill="0" applyBorder="0" applyProtection="0">
      <alignment horizontal="right"/>
    </xf>
    <xf numFmtId="164" fontId="94" fillId="0" borderId="0" applyFont="0" applyFill="0" applyBorder="0" applyAlignment="0" applyProtection="0"/>
    <xf numFmtId="286" fontId="3" fillId="0" borderId="0" applyFont="0" applyFill="0" applyBorder="0" applyAlignment="0" applyProtection="0"/>
    <xf numFmtId="287" fontId="3" fillId="0" borderId="0" applyFont="0" applyFill="0" applyBorder="0" applyAlignment="0" applyProtection="0"/>
    <xf numFmtId="166" fontId="67" fillId="0" borderId="0"/>
    <xf numFmtId="166" fontId="103" fillId="0" borderId="0"/>
    <xf numFmtId="10" fontId="67" fillId="0" borderId="0"/>
    <xf numFmtId="10" fontId="103" fillId="0" borderId="0">
      <protection locked="0"/>
    </xf>
    <xf numFmtId="9" fontId="3" fillId="0" borderId="0"/>
    <xf numFmtId="288" fontId="66" fillId="0" borderId="0" applyFont="0" applyFill="0" applyBorder="0" applyAlignment="0" applyProtection="0"/>
    <xf numFmtId="289" fontId="64" fillId="0" borderId="0">
      <alignment horizontal="right"/>
    </xf>
    <xf numFmtId="290" fontId="28" fillId="0" borderId="0" applyFill="0" applyBorder="0" applyProtection="0"/>
    <xf numFmtId="291" fontId="26" fillId="0" borderId="0"/>
    <xf numFmtId="292" fontId="26" fillId="0" borderId="0"/>
    <xf numFmtId="15" fontId="3" fillId="0" borderId="0" applyProtection="0">
      <alignment horizontal="right"/>
    </xf>
    <xf numFmtId="15" fontId="3" fillId="0" borderId="0">
      <alignment horizontal="right"/>
      <protection locked="0"/>
    </xf>
    <xf numFmtId="37" fontId="40" fillId="49" borderId="0" applyNumberFormat="0" applyFont="0" applyFill="0" applyBorder="0" applyAlignment="0" applyProtection="0"/>
    <xf numFmtId="164" fontId="99" fillId="30" borderId="1" applyNumberFormat="0" applyFont="0" applyAlignment="0" applyProtection="0"/>
    <xf numFmtId="257" fontId="66" fillId="30" borderId="0" applyNumberFormat="0" applyFont="0" applyBorder="0" applyAlignment="0" applyProtection="0">
      <alignment horizontal="center"/>
      <protection locked="0"/>
    </xf>
    <xf numFmtId="164" fontId="161" fillId="0" borderId="0">
      <alignment vertical="center" wrapText="1"/>
      <protection locked="0"/>
    </xf>
    <xf numFmtId="235" fontId="129" fillId="50" borderId="1">
      <alignment horizontal="right"/>
    </xf>
    <xf numFmtId="164" fontId="54" fillId="0" borderId="0" applyNumberFormat="0" applyFont="0" applyFill="0" applyBorder="0" applyAlignment="0" applyProtection="0">
      <alignment horizontal="left"/>
    </xf>
    <xf numFmtId="15" fontId="54" fillId="0" borderId="0" applyFont="0" applyFill="0" applyBorder="0" applyAlignment="0" applyProtection="0"/>
    <xf numFmtId="4" fontId="54" fillId="0" borderId="0" applyFont="0" applyFill="0" applyBorder="0" applyAlignment="0" applyProtection="0"/>
    <xf numFmtId="164" fontId="162" fillId="0" borderId="32">
      <alignment horizontal="center"/>
    </xf>
    <xf numFmtId="3" fontId="54" fillId="0" borderId="0" applyFont="0" applyFill="0" applyBorder="0" applyAlignment="0" applyProtection="0"/>
    <xf numFmtId="164" fontId="54" fillId="51" borderId="0" applyNumberFormat="0" applyFont="0" applyBorder="0" applyAlignment="0" applyProtection="0"/>
    <xf numFmtId="164" fontId="163" fillId="0" borderId="0">
      <alignment horizontal="centerContinuous"/>
    </xf>
    <xf numFmtId="175" fontId="26" fillId="0" borderId="0">
      <alignment vertical="top"/>
    </xf>
    <xf numFmtId="164" fontId="87" fillId="0" borderId="0" applyNumberFormat="0" applyFill="0" applyBorder="0" applyAlignment="0" applyProtection="0">
      <alignment horizontal="left"/>
      <protection locked="0"/>
    </xf>
    <xf numFmtId="232" fontId="164" fillId="0" borderId="0" applyNumberFormat="0" applyFill="0" applyBorder="0" applyAlignment="0" applyProtection="0">
      <alignment horizontal="left"/>
    </xf>
    <xf numFmtId="164" fontId="165" fillId="52" borderId="0" applyNumberFormat="0" applyFont="0" applyBorder="0" applyAlignment="0">
      <alignment horizontal="center"/>
    </xf>
    <xf numFmtId="37" fontId="66" fillId="53" borderId="8" applyNumberFormat="0" applyFont="0" applyBorder="0" applyAlignment="0">
      <alignment horizontal="center"/>
    </xf>
    <xf numFmtId="164" fontId="5" fillId="32" borderId="0"/>
    <xf numFmtId="164" fontId="166" fillId="0" borderId="0" applyNumberFormat="0" applyFont="0" applyBorder="0" applyAlignment="0"/>
    <xf numFmtId="164" fontId="148" fillId="0" borderId="37">
      <alignment horizontal="centerContinuous"/>
    </xf>
    <xf numFmtId="164" fontId="148" fillId="0" borderId="37">
      <alignment horizontal="centerContinuous"/>
    </xf>
    <xf numFmtId="0" fontId="148" fillId="0" borderId="37">
      <alignment horizontal="centerContinuous"/>
    </xf>
    <xf numFmtId="164" fontId="148" fillId="0" borderId="37">
      <alignment horizontal="centerContinuous"/>
    </xf>
    <xf numFmtId="164" fontId="148" fillId="0" borderId="37">
      <alignment horizontal="centerContinuous"/>
    </xf>
    <xf numFmtId="164" fontId="148" fillId="0" borderId="37">
      <alignment horizontal="centerContinuous"/>
    </xf>
    <xf numFmtId="0" fontId="148" fillId="0" borderId="37">
      <alignment horizontal="centerContinuous"/>
    </xf>
    <xf numFmtId="164" fontId="148" fillId="0" borderId="37">
      <alignment horizontal="centerContinuous"/>
    </xf>
    <xf numFmtId="164" fontId="148" fillId="0" borderId="37">
      <alignment horizontal="centerContinuous"/>
    </xf>
    <xf numFmtId="164" fontId="148" fillId="0" borderId="37">
      <alignment horizontal="centerContinuous"/>
    </xf>
    <xf numFmtId="0" fontId="148" fillId="0" borderId="37">
      <alignment horizontal="centerContinuous"/>
    </xf>
    <xf numFmtId="164" fontId="148" fillId="0" borderId="37">
      <alignment horizontal="centerContinuous"/>
    </xf>
    <xf numFmtId="164" fontId="148" fillId="0" borderId="37">
      <alignment horizontal="centerContinuous"/>
    </xf>
    <xf numFmtId="164" fontId="148" fillId="0" borderId="37">
      <alignment horizontal="centerContinuous"/>
    </xf>
    <xf numFmtId="0" fontId="148" fillId="0" borderId="37">
      <alignment horizontal="centerContinuous"/>
    </xf>
    <xf numFmtId="164" fontId="148" fillId="0" borderId="37">
      <alignment horizontal="centerContinuous"/>
    </xf>
    <xf numFmtId="164" fontId="148" fillId="0" borderId="37">
      <alignment horizontal="centerContinuous"/>
    </xf>
    <xf numFmtId="164" fontId="148" fillId="0" borderId="37">
      <alignment horizontal="centerContinuous"/>
    </xf>
    <xf numFmtId="0" fontId="148" fillId="0" borderId="37">
      <alignment horizontal="centerContinuous"/>
    </xf>
    <xf numFmtId="164" fontId="148" fillId="0" borderId="37">
      <alignment horizontal="centerContinuous"/>
    </xf>
    <xf numFmtId="164" fontId="148" fillId="0" borderId="37">
      <alignment horizontal="centerContinuous"/>
    </xf>
    <xf numFmtId="0" fontId="148" fillId="0" borderId="37">
      <alignment horizontal="centerContinuous"/>
    </xf>
    <xf numFmtId="164" fontId="148" fillId="0" borderId="37">
      <alignment horizontal="centerContinuous"/>
    </xf>
    <xf numFmtId="164" fontId="148" fillId="0" borderId="37">
      <alignment horizontal="centerContinuous"/>
    </xf>
    <xf numFmtId="164" fontId="167" fillId="0" borderId="56">
      <alignment vertical="center"/>
    </xf>
    <xf numFmtId="164" fontId="168" fillId="0" borderId="57"/>
    <xf numFmtId="3" fontId="106" fillId="0" borderId="3" applyAlignment="0">
      <alignment vertical="top" wrapText="1"/>
      <protection locked="0"/>
    </xf>
    <xf numFmtId="215" fontId="120" fillId="1" borderId="0" applyNumberFormat="0" applyBorder="0" applyAlignment="0" applyProtection="0"/>
    <xf numFmtId="164" fontId="26" fillId="31" borderId="0" applyNumberFormat="0" applyFont="0" applyBorder="0" applyAlignment="0" applyProtection="0"/>
    <xf numFmtId="164" fontId="165" fillId="1" borderId="6" applyNumberFormat="0" applyFont="0" applyAlignment="0">
      <alignment horizontal="center"/>
    </xf>
    <xf numFmtId="229" fontId="148" fillId="54" borderId="0" applyNumberFormat="0" applyFont="0" applyBorder="0" applyAlignment="0" applyProtection="0"/>
    <xf numFmtId="164" fontId="5" fillId="0" borderId="0" applyNumberFormat="0" applyProtection="0"/>
    <xf numFmtId="1" fontId="3" fillId="0" borderId="0"/>
    <xf numFmtId="42" fontId="79" fillId="0" borderId="0" applyFill="0" applyBorder="0" applyAlignment="0" applyProtection="0"/>
    <xf numFmtId="164" fontId="169" fillId="0" borderId="0"/>
    <xf numFmtId="164" fontId="169" fillId="0" borderId="0" applyNumberFormat="0" applyFill="0" applyBorder="0" applyAlignment="0">
      <alignment horizontal="center"/>
    </xf>
    <xf numFmtId="166" fontId="170" fillId="0" borderId="37"/>
    <xf numFmtId="164" fontId="3" fillId="0" borderId="0"/>
    <xf numFmtId="217" fontId="3" fillId="0" borderId="0" applyFont="0" applyFill="0" applyBorder="0" applyAlignment="0" applyProtection="0"/>
    <xf numFmtId="292" fontId="3" fillId="0" borderId="0" applyFont="0" applyFill="0" applyBorder="0" applyAlignment="0" applyProtection="0"/>
    <xf numFmtId="7" fontId="120" fillId="0" borderId="2" applyFont="0" applyFill="0" applyBorder="0" applyProtection="0"/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3" fillId="0" borderId="0">
      <alignment vertical="top"/>
    </xf>
    <xf numFmtId="164" fontId="171" fillId="31" borderId="58" applyNumberFormat="0" applyProtection="0">
      <alignment horizontal="center"/>
    </xf>
    <xf numFmtId="164" fontId="171" fillId="55" borderId="58" applyNumberFormat="0" applyProtection="0">
      <alignment horizontal="center" vertical="center" wrapText="1"/>
    </xf>
    <xf numFmtId="164" fontId="172" fillId="0" borderId="58" applyNumberFormat="0" applyFill="0" applyProtection="0">
      <alignment wrapText="1"/>
    </xf>
    <xf numFmtId="8" fontId="172" fillId="0" borderId="58" applyFill="0" applyAlignment="0" applyProtection="0"/>
    <xf numFmtId="9" fontId="172" fillId="0" borderId="58" applyFill="0" applyAlignment="0" applyProtection="0"/>
    <xf numFmtId="293" fontId="172" fillId="0" borderId="58" applyFill="0" applyProtection="0">
      <alignment horizontal="left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10" fillId="0" borderId="0" applyNumberFormat="0" applyBorder="0" applyAlignment="0"/>
    <xf numFmtId="164" fontId="173" fillId="0" borderId="0" applyNumberFormat="0" applyBorder="0" applyAlignment="0"/>
    <xf numFmtId="164" fontId="6" fillId="0" borderId="0" applyNumberFormat="0" applyBorder="0" applyAlignment="0"/>
    <xf numFmtId="164" fontId="174" fillId="0" borderId="0" applyNumberFormat="0" applyBorder="0" applyAlignment="0"/>
    <xf numFmtId="164" fontId="175" fillId="0" borderId="0" applyNumberFormat="0" applyBorder="0" applyAlignment="0"/>
    <xf numFmtId="164" fontId="156" fillId="0" borderId="0" applyNumberFormat="0" applyBorder="0" applyAlignment="0"/>
    <xf numFmtId="164" fontId="141" fillId="0" borderId="0"/>
    <xf numFmtId="164" fontId="102" fillId="0" borderId="0" applyNumberFormat="0" applyFill="0" applyBorder="0" applyAlignment="0" applyProtection="0">
      <alignment horizontal="left"/>
    </xf>
    <xf numFmtId="164" fontId="176" fillId="0" borderId="59" applyNumberFormat="0"/>
    <xf numFmtId="8" fontId="5" fillId="0" borderId="60" applyProtection="0"/>
    <xf numFmtId="164" fontId="177" fillId="0" borderId="9"/>
    <xf numFmtId="164" fontId="99" fillId="30" borderId="0" applyNumberFormat="0" applyFont="0" applyBorder="0" applyAlignment="0" applyProtection="0"/>
    <xf numFmtId="164" fontId="3" fillId="0" borderId="0"/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166" fontId="64" fillId="0" borderId="0"/>
    <xf numFmtId="166" fontId="64" fillId="0" borderId="0"/>
    <xf numFmtId="166" fontId="64" fillId="0" borderId="0"/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0" fontId="3" fillId="0" borderId="0"/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0" fontId="77" fillId="0" borderId="12">
      <alignment horizontal="center"/>
    </xf>
    <xf numFmtId="164" fontId="77" fillId="0" borderId="12">
      <alignment horizontal="center"/>
    </xf>
    <xf numFmtId="164" fontId="77" fillId="0" borderId="12">
      <alignment horizontal="center"/>
    </xf>
    <xf numFmtId="164" fontId="3" fillId="0" borderId="0"/>
    <xf numFmtId="164" fontId="3" fillId="0" borderId="0"/>
    <xf numFmtId="164" fontId="77" fillId="0" borderId="37">
      <alignment horizontal="centerContinuous"/>
    </xf>
    <xf numFmtId="164" fontId="77" fillId="0" borderId="37">
      <alignment horizontal="centerContinuous"/>
    </xf>
    <xf numFmtId="0" fontId="77" fillId="0" borderId="37">
      <alignment horizontal="centerContinuous"/>
    </xf>
    <xf numFmtId="164" fontId="77" fillId="0" borderId="37">
      <alignment horizontal="centerContinuous"/>
    </xf>
    <xf numFmtId="164" fontId="77" fillId="0" borderId="37">
      <alignment horizontal="centerContinuous"/>
    </xf>
    <xf numFmtId="164" fontId="77" fillId="0" borderId="37">
      <alignment horizontal="centerContinuous"/>
    </xf>
    <xf numFmtId="0" fontId="77" fillId="0" borderId="37">
      <alignment horizontal="centerContinuous"/>
    </xf>
    <xf numFmtId="164" fontId="77" fillId="0" borderId="37">
      <alignment horizontal="centerContinuous"/>
    </xf>
    <xf numFmtId="164" fontId="77" fillId="0" borderId="37">
      <alignment horizontal="centerContinuous"/>
    </xf>
    <xf numFmtId="164" fontId="77" fillId="0" borderId="37">
      <alignment horizontal="centerContinuous"/>
    </xf>
    <xf numFmtId="0" fontId="77" fillId="0" borderId="37">
      <alignment horizontal="centerContinuous"/>
    </xf>
    <xf numFmtId="164" fontId="77" fillId="0" borderId="37">
      <alignment horizontal="centerContinuous"/>
    </xf>
    <xf numFmtId="164" fontId="77" fillId="0" borderId="37">
      <alignment horizontal="centerContinuous"/>
    </xf>
    <xf numFmtId="164" fontId="77" fillId="0" borderId="37">
      <alignment horizontal="centerContinuous"/>
    </xf>
    <xf numFmtId="0" fontId="77" fillId="0" borderId="37">
      <alignment horizontal="centerContinuous"/>
    </xf>
    <xf numFmtId="164" fontId="77" fillId="0" borderId="37">
      <alignment horizontal="centerContinuous"/>
    </xf>
    <xf numFmtId="164" fontId="77" fillId="0" borderId="37">
      <alignment horizontal="centerContinuous"/>
    </xf>
    <xf numFmtId="164" fontId="77" fillId="0" borderId="37">
      <alignment horizontal="centerContinuous"/>
    </xf>
    <xf numFmtId="0" fontId="77" fillId="0" borderId="37">
      <alignment horizontal="centerContinuous"/>
    </xf>
    <xf numFmtId="164" fontId="77" fillId="0" borderId="37">
      <alignment horizontal="centerContinuous"/>
    </xf>
    <xf numFmtId="164" fontId="77" fillId="0" borderId="37">
      <alignment horizontal="centerContinuous"/>
    </xf>
    <xf numFmtId="0" fontId="77" fillId="0" borderId="37">
      <alignment horizontal="centerContinuous"/>
    </xf>
    <xf numFmtId="164" fontId="77" fillId="0" borderId="37">
      <alignment horizontal="centerContinuous"/>
    </xf>
    <xf numFmtId="164" fontId="77" fillId="0" borderId="37">
      <alignment horizontal="centerContinuous"/>
    </xf>
    <xf numFmtId="166" fontId="64" fillId="0" borderId="0"/>
    <xf numFmtId="164" fontId="43" fillId="0" borderId="0" applyFill="0" applyBorder="0" applyProtection="0">
      <alignment horizontal="center" vertical="center"/>
    </xf>
    <xf numFmtId="3" fontId="178" fillId="0" borderId="0" applyFont="0" applyBorder="0" applyAlignment="0"/>
    <xf numFmtId="164" fontId="179" fillId="0" borderId="0" applyBorder="0" applyProtection="0">
      <alignment vertical="center"/>
    </xf>
    <xf numFmtId="252" fontId="3" fillId="0" borderId="12" applyBorder="0" applyProtection="0">
      <alignment horizontal="right" vertical="center"/>
    </xf>
    <xf numFmtId="164" fontId="180" fillId="56" borderId="0" applyBorder="0" applyProtection="0">
      <alignment horizontal="centerContinuous" vertical="center"/>
    </xf>
    <xf numFmtId="164" fontId="180" fillId="57" borderId="12" applyBorder="0" applyProtection="0">
      <alignment horizontal="centerContinuous" vertical="center"/>
    </xf>
    <xf numFmtId="164" fontId="3" fillId="0" borderId="0" applyBorder="0" applyProtection="0">
      <alignment vertical="center"/>
    </xf>
    <xf numFmtId="164" fontId="43" fillId="0" borderId="0" applyFill="0" applyBorder="0" applyProtection="0"/>
    <xf numFmtId="164" fontId="70" fillId="0" borderId="0"/>
    <xf numFmtId="164" fontId="5" fillId="0" borderId="0" applyFill="0" applyBorder="0" applyProtection="0">
      <alignment horizontal="left"/>
    </xf>
    <xf numFmtId="164" fontId="181" fillId="0" borderId="9" applyFill="0" applyBorder="0" applyProtection="0">
      <alignment horizontal="left" vertical="top"/>
    </xf>
    <xf numFmtId="164" fontId="102" fillId="0" borderId="0">
      <alignment horizontal="centerContinuous"/>
    </xf>
    <xf numFmtId="164" fontId="38" fillId="3" borderId="3" applyNumberFormat="0" applyFont="0" applyFill="0" applyAlignment="0" applyProtection="0">
      <protection locked="0"/>
    </xf>
    <xf numFmtId="164" fontId="182" fillId="0" borderId="0" applyFill="0" applyBorder="0" applyProtection="0">
      <alignment horizontal="center" vertical="center"/>
    </xf>
    <xf numFmtId="164" fontId="38" fillId="3" borderId="61" applyNumberFormat="0" applyFont="0" applyFill="0" applyAlignment="0" applyProtection="0">
      <protection locked="0"/>
    </xf>
    <xf numFmtId="164" fontId="183" fillId="0" borderId="0" applyFill="0" applyBorder="0" applyProtection="0">
      <alignment vertical="top"/>
    </xf>
    <xf numFmtId="164" fontId="184" fillId="0" borderId="0" applyFill="0" applyBorder="0" applyProtection="0">
      <alignment vertical="center"/>
    </xf>
    <xf numFmtId="164" fontId="77" fillId="0" borderId="0" applyFill="0" applyBorder="0" applyProtection="0"/>
    <xf numFmtId="164" fontId="185" fillId="0" borderId="0"/>
    <xf numFmtId="294" fontId="186" fillId="0" borderId="0" applyFont="0" applyFill="0" applyBorder="0" applyProtection="0">
      <alignment horizontal="left"/>
    </xf>
    <xf numFmtId="295" fontId="186" fillId="0" borderId="0" applyFont="0" applyFill="0" applyBorder="0" applyProtection="0">
      <alignment horizontal="left"/>
    </xf>
    <xf numFmtId="164" fontId="187" fillId="0" borderId="0"/>
    <xf numFmtId="229" fontId="103" fillId="0" borderId="0">
      <alignment horizontal="left"/>
      <protection locked="0"/>
    </xf>
    <xf numFmtId="164" fontId="42" fillId="0" borderId="1" applyFill="0" applyBorder="0" applyProtection="0">
      <alignment horizontal="center"/>
    </xf>
    <xf numFmtId="164" fontId="188" fillId="0" borderId="0"/>
    <xf numFmtId="164" fontId="41" fillId="0" borderId="0" applyNumberFormat="0" applyFont="0" applyFill="0" applyBorder="0" applyProtection="0">
      <alignment horizontal="left" vertical="top" wrapText="1"/>
    </xf>
    <xf numFmtId="164" fontId="99" fillId="0" borderId="0" applyNumberFormat="0" applyFill="0" applyBorder="0" applyAlignment="0" applyProtection="0"/>
    <xf numFmtId="164" fontId="189" fillId="0" borderId="0"/>
    <xf numFmtId="296" fontId="3" fillId="0" borderId="12" applyFont="0" applyFill="0" applyBorder="0" applyAlignment="0" applyProtection="0"/>
    <xf numFmtId="18" fontId="38" fillId="3" borderId="0" applyFont="0" applyFill="0" applyBorder="0" applyAlignment="0" applyProtection="0">
      <protection locked="0"/>
    </xf>
    <xf numFmtId="164" fontId="26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164" fontId="77" fillId="0" borderId="0" applyNumberFormat="0" applyFont="0" applyBorder="0" applyAlignment="0"/>
    <xf numFmtId="164" fontId="17" fillId="0" borderId="0" applyNumberFormat="0" applyFill="0" applyBorder="0" applyAlignment="0" applyProtection="0"/>
    <xf numFmtId="164" fontId="19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4" fontId="43" fillId="0" borderId="0" applyNumberFormat="0" applyBorder="0">
      <alignment horizontal="centerContinuous" vertical="center"/>
    </xf>
    <xf numFmtId="297" fontId="3" fillId="0" borderId="0">
      <alignment horizontal="center"/>
    </xf>
    <xf numFmtId="259" fontId="102" fillId="0" borderId="0">
      <alignment horizontal="centerContinuous"/>
    </xf>
    <xf numFmtId="164" fontId="99" fillId="0" borderId="0">
      <alignment horizontal="left" indent="1"/>
    </xf>
    <xf numFmtId="164" fontId="66" fillId="0" borderId="0">
      <alignment horizontal="left" indent="2"/>
    </xf>
    <xf numFmtId="259" fontId="191" fillId="0" borderId="0">
      <alignment horizontal="centerContinuous"/>
      <protection locked="0"/>
    </xf>
    <xf numFmtId="259" fontId="191" fillId="0" borderId="0">
      <alignment horizontal="left"/>
    </xf>
    <xf numFmtId="229" fontId="192" fillId="0" borderId="0">
      <alignment horizontal="center"/>
    </xf>
    <xf numFmtId="229" fontId="192" fillId="0" borderId="0">
      <alignment horizontal="left"/>
    </xf>
    <xf numFmtId="220" fontId="5" fillId="0" borderId="0">
      <alignment horizontal="right"/>
      <protection locked="0"/>
    </xf>
    <xf numFmtId="164" fontId="131" fillId="0" borderId="0" applyNumberFormat="0" applyFill="0" applyBorder="0" applyAlignment="0" applyProtection="0"/>
    <xf numFmtId="164" fontId="43" fillId="0" borderId="0" applyNumberFormat="0" applyFill="0" applyBorder="0" applyAlignment="0" applyProtection="0"/>
    <xf numFmtId="251" fontId="193" fillId="0" borderId="0" applyFont="0" applyFill="0" applyBorder="0" applyProtection="0"/>
    <xf numFmtId="164" fontId="194" fillId="0" borderId="0"/>
    <xf numFmtId="3" fontId="195" fillId="0" borderId="62" applyAlignment="0">
      <alignment vertical="top" wrapText="1"/>
      <protection locked="0"/>
    </xf>
    <xf numFmtId="0" fontId="31" fillId="0" borderId="25" applyNumberFormat="0" applyFill="0" applyAlignment="0" applyProtection="0"/>
    <xf numFmtId="6" fontId="102" fillId="0" borderId="63" applyFill="0" applyAlignment="0" applyProtection="0"/>
    <xf numFmtId="298" fontId="67" fillId="0" borderId="0">
      <alignment horizontal="right"/>
    </xf>
    <xf numFmtId="229" fontId="110" fillId="0" borderId="0">
      <alignment horizontal="left"/>
      <protection locked="0"/>
    </xf>
    <xf numFmtId="164" fontId="3" fillId="0" borderId="0">
      <alignment horizontal="fill"/>
    </xf>
    <xf numFmtId="38" fontId="10" fillId="0" borderId="11" applyFill="0" applyBorder="0" applyAlignment="0" applyProtection="0">
      <protection locked="0"/>
    </xf>
    <xf numFmtId="164" fontId="196" fillId="0" borderId="0">
      <alignment vertical="top"/>
    </xf>
    <xf numFmtId="164" fontId="128" fillId="58" borderId="0" applyNumberFormat="0" applyFont="0" applyBorder="0" applyAlignment="0">
      <protection locked="0"/>
    </xf>
    <xf numFmtId="165" fontId="197" fillId="30" borderId="12">
      <alignment horizontal="right"/>
    </xf>
    <xf numFmtId="165" fontId="197" fillId="30" borderId="12">
      <alignment horizontal="right"/>
    </xf>
    <xf numFmtId="165" fontId="197" fillId="30" borderId="12">
      <alignment horizontal="right"/>
    </xf>
    <xf numFmtId="165" fontId="197" fillId="30" borderId="12">
      <alignment horizontal="right"/>
    </xf>
    <xf numFmtId="165" fontId="197" fillId="30" borderId="12">
      <alignment horizontal="right"/>
    </xf>
    <xf numFmtId="165" fontId="197" fillId="30" borderId="12">
      <alignment horizontal="right"/>
    </xf>
    <xf numFmtId="165" fontId="197" fillId="30" borderId="12">
      <alignment horizontal="right"/>
    </xf>
    <xf numFmtId="164" fontId="3" fillId="0" borderId="0"/>
    <xf numFmtId="17" fontId="5" fillId="59" borderId="64">
      <alignment horizontal="center"/>
    </xf>
    <xf numFmtId="299" fontId="6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232" fontId="123" fillId="0" borderId="0" applyNumberFormat="0" applyFill="0" applyBorder="0" applyAlignment="0" applyProtection="0"/>
    <xf numFmtId="300" fontId="3" fillId="0" borderId="0"/>
    <xf numFmtId="164" fontId="99" fillId="3" borderId="0" applyNumberFormat="0" applyFont="0" applyAlignment="0" applyProtection="0"/>
    <xf numFmtId="164" fontId="99" fillId="3" borderId="3" applyNumberFormat="0" applyFont="0" applyAlignment="0" applyProtection="0">
      <protection locked="0"/>
    </xf>
    <xf numFmtId="164" fontId="123" fillId="0" borderId="0" applyNumberFormat="0" applyFill="0" applyBorder="0" applyAlignment="0" applyProtection="0"/>
    <xf numFmtId="301" fontId="3" fillId="30" borderId="0">
      <alignment horizontal="center"/>
    </xf>
    <xf numFmtId="164" fontId="26" fillId="0" borderId="0" applyFont="0" applyFill="0" applyBorder="0" applyAlignment="0" applyProtection="0">
      <alignment horizontal="right"/>
    </xf>
    <xf numFmtId="175" fontId="198" fillId="60" borderId="0">
      <alignment horizontal="right"/>
    </xf>
    <xf numFmtId="175" fontId="198" fillId="60" borderId="0">
      <alignment horizontal="right"/>
    </xf>
    <xf numFmtId="164" fontId="198" fillId="60" borderId="0">
      <alignment horizontal="right"/>
    </xf>
    <xf numFmtId="0" fontId="198" fillId="60" borderId="0">
      <alignment horizontal="right"/>
    </xf>
    <xf numFmtId="164" fontId="198" fillId="60" borderId="0">
      <alignment horizontal="right"/>
    </xf>
    <xf numFmtId="164" fontId="198" fillId="60" borderId="0">
      <alignment horizontal="right"/>
    </xf>
    <xf numFmtId="164" fontId="198" fillId="60" borderId="0">
      <alignment horizontal="right"/>
    </xf>
    <xf numFmtId="0" fontId="198" fillId="60" borderId="0">
      <alignment horizontal="right"/>
    </xf>
    <xf numFmtId="164" fontId="198" fillId="60" borderId="0">
      <alignment horizontal="right"/>
    </xf>
    <xf numFmtId="164" fontId="198" fillId="60" borderId="0">
      <alignment horizontal="right"/>
    </xf>
    <xf numFmtId="302" fontId="199" fillId="0" borderId="0">
      <alignment horizontal="right"/>
      <protection locked="0"/>
    </xf>
    <xf numFmtId="164" fontId="200" fillId="61" borderId="0" applyNumberFormat="0" applyProtection="0">
      <alignment horizontal="left"/>
    </xf>
    <xf numFmtId="215" fontId="130" fillId="62" borderId="1" applyNumberFormat="0" applyAlignment="0">
      <alignment horizontal="right"/>
    </xf>
    <xf numFmtId="215" fontId="129" fillId="62" borderId="1" applyNumberFormat="0" applyAlignment="0">
      <alignment horizontal="right"/>
    </xf>
    <xf numFmtId="164" fontId="154" fillId="45" borderId="65" applyNumberFormat="0" applyFont="0" applyBorder="0" applyAlignment="0" applyProtection="0">
      <alignment horizontal="right"/>
    </xf>
    <xf numFmtId="303" fontId="79" fillId="0" borderId="0" applyFont="0" applyFill="0" applyBorder="0" applyAlignment="0" applyProtection="0"/>
    <xf numFmtId="304" fontId="3" fillId="0" borderId="7" applyFont="0" applyFill="0" applyBorder="0" applyAlignment="0" applyProtection="0">
      <alignment horizontal="center"/>
    </xf>
    <xf numFmtId="305" fontId="201" fillId="36" borderId="0" applyFont="0" applyFill="0" applyBorder="0" applyProtection="0">
      <alignment horizontal="center"/>
    </xf>
    <xf numFmtId="0" fontId="203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36">
    <xf numFmtId="0" fontId="0" fillId="0" borderId="0" xfId="0"/>
    <xf numFmtId="0" fontId="33" fillId="0" borderId="0" xfId="73" applyFont="1" applyFill="1" applyProtection="1"/>
    <xf numFmtId="0" fontId="33" fillId="28" borderId="0" xfId="73" applyFont="1" applyFill="1" applyProtection="1"/>
    <xf numFmtId="0" fontId="33" fillId="28" borderId="0" xfId="73" applyFont="1" applyFill="1" applyAlignment="1" applyProtection="1">
      <alignment horizontal="center"/>
    </xf>
    <xf numFmtId="0" fontId="33" fillId="0" borderId="26" xfId="73" applyFont="1" applyFill="1" applyBorder="1" applyProtection="1"/>
    <xf numFmtId="0" fontId="33" fillId="0" borderId="27" xfId="73" applyFont="1" applyFill="1" applyBorder="1" applyProtection="1"/>
    <xf numFmtId="0" fontId="33" fillId="0" borderId="28" xfId="73" applyFont="1" applyFill="1" applyBorder="1" applyProtection="1"/>
    <xf numFmtId="0" fontId="33" fillId="0" borderId="29" xfId="73" applyFont="1" applyFill="1" applyBorder="1" applyProtection="1"/>
    <xf numFmtId="0" fontId="33" fillId="0" borderId="0" xfId="73" applyFont="1" applyFill="1" applyBorder="1" applyProtection="1"/>
    <xf numFmtId="0" fontId="33" fillId="0" borderId="30" xfId="73" applyFont="1" applyFill="1" applyBorder="1" applyProtection="1"/>
    <xf numFmtId="0" fontId="34" fillId="0" borderId="0" xfId="73" applyFont="1" applyFill="1" applyBorder="1" applyProtection="1"/>
    <xf numFmtId="0" fontId="35" fillId="0" borderId="0" xfId="73" applyFont="1" applyFill="1" applyBorder="1" applyProtection="1"/>
    <xf numFmtId="0" fontId="4" fillId="0" borderId="0" xfId="73" applyFont="1" applyFill="1" applyBorder="1" applyProtection="1"/>
    <xf numFmtId="0" fontId="36" fillId="4" borderId="1" xfId="73" applyFont="1" applyFill="1" applyBorder="1" applyProtection="1">
      <protection locked="0"/>
    </xf>
    <xf numFmtId="0" fontId="33" fillId="0" borderId="31" xfId="73" applyFont="1" applyFill="1" applyBorder="1" applyProtection="1"/>
    <xf numFmtId="0" fontId="37" fillId="0" borderId="32" xfId="73" applyFont="1" applyFill="1" applyBorder="1" applyProtection="1"/>
    <xf numFmtId="0" fontId="33" fillId="0" borderId="32" xfId="73" applyFont="1" applyFill="1" applyBorder="1" applyProtection="1"/>
    <xf numFmtId="0" fontId="33" fillId="0" borderId="33" xfId="73" applyFont="1" applyFill="1" applyBorder="1" applyProtection="1"/>
    <xf numFmtId="0" fontId="17" fillId="0" borderId="0" xfId="73" applyFont="1" applyFill="1" applyBorder="1" applyProtection="1"/>
    <xf numFmtId="0" fontId="17" fillId="0" borderId="18" xfId="73" applyFont="1" applyFill="1" applyBorder="1" applyProtection="1"/>
    <xf numFmtId="44" fontId="35" fillId="0" borderId="28" xfId="74" applyFont="1" applyFill="1" applyBorder="1" applyProtection="1"/>
    <xf numFmtId="44" fontId="35" fillId="0" borderId="30" xfId="74" applyFont="1" applyFill="1" applyBorder="1" applyProtection="1"/>
    <xf numFmtId="0" fontId="39" fillId="0" borderId="0" xfId="73" applyFont="1" applyFill="1" applyBorder="1" applyAlignment="1" applyProtection="1">
      <alignment horizontal="center"/>
    </xf>
    <xf numFmtId="0" fontId="17" fillId="0" borderId="0" xfId="73" applyFont="1" applyFill="1" applyBorder="1" applyAlignment="1" applyProtection="1">
      <alignment horizontal="left"/>
    </xf>
    <xf numFmtId="0" fontId="39" fillId="0" borderId="0" xfId="73" applyFont="1" applyFill="1" applyBorder="1" applyProtection="1"/>
    <xf numFmtId="0" fontId="2" fillId="0" borderId="0" xfId="73" applyProtection="1"/>
    <xf numFmtId="0" fontId="39" fillId="0" borderId="0" xfId="73" applyFont="1" applyFill="1" applyBorder="1" applyAlignment="1" applyProtection="1">
      <alignment horizontal="right"/>
    </xf>
    <xf numFmtId="0" fontId="33" fillId="0" borderId="0" xfId="73" applyFont="1" applyFill="1" applyAlignment="1" applyProtection="1">
      <alignment horizontal="center"/>
    </xf>
    <xf numFmtId="169" fontId="17" fillId="0" borderId="0" xfId="73" applyNumberFormat="1" applyFont="1" applyFill="1" applyBorder="1" applyAlignment="1" applyProtection="1">
      <alignment horizontal="right"/>
    </xf>
    <xf numFmtId="169" fontId="39" fillId="0" borderId="0" xfId="73" applyNumberFormat="1" applyFont="1" applyFill="1" applyBorder="1" applyAlignment="1" applyProtection="1">
      <alignment horizontal="right"/>
    </xf>
    <xf numFmtId="169" fontId="33" fillId="0" borderId="0" xfId="73" applyNumberFormat="1" applyFont="1" applyFill="1" applyBorder="1" applyAlignment="1" applyProtection="1">
      <alignment horizontal="right"/>
    </xf>
    <xf numFmtId="0" fontId="17" fillId="0" borderId="32" xfId="73" applyFont="1" applyFill="1" applyBorder="1" applyProtection="1"/>
    <xf numFmtId="0" fontId="2" fillId="0" borderId="30" xfId="73" applyBorder="1" applyProtection="1"/>
    <xf numFmtId="14" fontId="17" fillId="0" borderId="18" xfId="73" applyNumberFormat="1" applyFont="1" applyFill="1" applyBorder="1" applyAlignment="1" applyProtection="1">
      <alignment horizontal="left"/>
    </xf>
    <xf numFmtId="169" fontId="40" fillId="29" borderId="32" xfId="73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Protection="1"/>
    <xf numFmtId="0" fontId="4" fillId="0" borderId="0" xfId="0" applyFont="1" applyFill="1" applyAlignment="1" applyProtection="1">
      <alignment horizontal="left"/>
    </xf>
    <xf numFmtId="0" fontId="202" fillId="3" borderId="13" xfId="0" applyFont="1" applyFill="1" applyBorder="1" applyAlignment="1" applyProtection="1"/>
    <xf numFmtId="0" fontId="10" fillId="0" borderId="15" xfId="0" applyFont="1" applyFill="1" applyBorder="1" applyAlignment="1" applyProtection="1"/>
    <xf numFmtId="0" fontId="10" fillId="0" borderId="1" xfId="0" applyFont="1" applyFill="1" applyBorder="1" applyAlignment="1" applyProtection="1"/>
    <xf numFmtId="0" fontId="6" fillId="4" borderId="1" xfId="0" applyFont="1" applyFill="1" applyBorder="1" applyAlignment="1" applyProtection="1"/>
    <xf numFmtId="0" fontId="202" fillId="3" borderId="10" xfId="0" applyFont="1" applyFill="1" applyBorder="1" applyAlignment="1" applyProtection="1"/>
    <xf numFmtId="0" fontId="6" fillId="3" borderId="13" xfId="0" applyFont="1" applyFill="1" applyBorder="1" applyAlignment="1" applyProtection="1"/>
    <xf numFmtId="0" fontId="5" fillId="4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17" fillId="0" borderId="0" xfId="0" applyFont="1" applyFill="1" applyBorder="1" applyProtection="1"/>
    <xf numFmtId="0" fontId="33" fillId="0" borderId="0" xfId="0" applyFont="1" applyFill="1" applyBorder="1" applyProtection="1"/>
    <xf numFmtId="0" fontId="33" fillId="0" borderId="0" xfId="0" applyFont="1" applyFill="1" applyProtection="1"/>
    <xf numFmtId="0" fontId="36" fillId="4" borderId="1" xfId="0" applyFont="1" applyFill="1" applyBorder="1" applyAlignment="1" applyProtection="1">
      <alignment horizontal="right"/>
      <protection locked="0"/>
    </xf>
    <xf numFmtId="0" fontId="0" fillId="4" borderId="1" xfId="0" applyFont="1" applyFill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0" xfId="0" applyProtection="1"/>
    <xf numFmtId="0" fontId="4" fillId="0" borderId="0" xfId="0" applyFont="1" applyProtection="1"/>
    <xf numFmtId="0" fontId="0" fillId="0" borderId="0" xfId="0" applyFill="1" applyProtection="1"/>
    <xf numFmtId="0" fontId="0" fillId="0" borderId="11" xfId="0" applyBorder="1" applyProtection="1">
      <protection locked="0"/>
    </xf>
    <xf numFmtId="0" fontId="0" fillId="0" borderId="15" xfId="0" applyBorder="1" applyProtection="1">
      <protection locked="0"/>
    </xf>
    <xf numFmtId="0" fontId="4" fillId="0" borderId="0" xfId="0" applyFont="1" applyAlignment="1" applyProtection="1">
      <alignment horizontal="left"/>
    </xf>
    <xf numFmtId="306" fontId="0" fillId="0" borderId="0" xfId="1" applyNumberFormat="1" applyFont="1" applyProtection="1"/>
    <xf numFmtId="0" fontId="10" fillId="0" borderId="0" xfId="0" applyFont="1" applyProtection="1"/>
    <xf numFmtId="0" fontId="10" fillId="0" borderId="0" xfId="0" applyFont="1" applyAlignment="1" applyProtection="1">
      <alignment horizontal="center"/>
    </xf>
    <xf numFmtId="0" fontId="6" fillId="5" borderId="8" xfId="0" applyFont="1" applyFill="1" applyBorder="1" applyAlignment="1" applyProtection="1">
      <alignment horizontal="center" wrapText="1"/>
    </xf>
    <xf numFmtId="0" fontId="6" fillId="5" borderId="8" xfId="0" applyFont="1" applyFill="1" applyBorder="1" applyAlignment="1" applyProtection="1">
      <alignment vertical="center" wrapText="1"/>
    </xf>
    <xf numFmtId="0" fontId="6" fillId="5" borderId="5" xfId="0" applyFont="1" applyFill="1" applyBorder="1" applyAlignment="1" applyProtection="1">
      <alignment horizontal="centerContinuous" vertical="center"/>
    </xf>
    <xf numFmtId="0" fontId="6" fillId="5" borderId="6" xfId="0" applyFont="1" applyFill="1" applyBorder="1" applyAlignment="1" applyProtection="1">
      <alignment horizontal="centerContinuous" vertical="center"/>
    </xf>
    <xf numFmtId="0" fontId="6" fillId="5" borderId="7" xfId="0" applyFont="1" applyFill="1" applyBorder="1" applyAlignment="1" applyProtection="1">
      <alignment horizontal="centerContinuous" vertical="center"/>
    </xf>
    <xf numFmtId="0" fontId="6" fillId="5" borderId="15" xfId="0" applyFont="1" applyFill="1" applyBorder="1" applyAlignment="1" applyProtection="1">
      <alignment horizontal="center" vertical="center" wrapText="1"/>
    </xf>
    <xf numFmtId="0" fontId="6" fillId="5" borderId="15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0" fillId="0" borderId="1" xfId="0" applyNumberFormat="1" applyFont="1" applyBorder="1" applyAlignment="1" applyProtection="1">
      <alignment horizontal="center"/>
    </xf>
    <xf numFmtId="165" fontId="3" fillId="0" borderId="9" xfId="1" applyNumberFormat="1" applyFont="1" applyFill="1" applyBorder="1" applyProtection="1"/>
    <xf numFmtId="0" fontId="10" fillId="3" borderId="14" xfId="0" applyNumberFormat="1" applyFont="1" applyFill="1" applyBorder="1" applyAlignment="1" applyProtection="1">
      <alignment horizontal="center"/>
    </xf>
    <xf numFmtId="0" fontId="3" fillId="0" borderId="5" xfId="0" applyFont="1" applyBorder="1" applyProtection="1"/>
    <xf numFmtId="0" fontId="3" fillId="0" borderId="6" xfId="0" applyFont="1" applyBorder="1" applyProtection="1"/>
    <xf numFmtId="0" fontId="3" fillId="0" borderId="7" xfId="0" applyFont="1" applyBorder="1" applyProtection="1"/>
    <xf numFmtId="0" fontId="10" fillId="0" borderId="15" xfId="0" applyNumberFormat="1" applyFont="1" applyBorder="1" applyAlignment="1" applyProtection="1">
      <alignment horizontal="center"/>
    </xf>
    <xf numFmtId="44" fontId="3" fillId="4" borderId="1" xfId="2" applyFont="1" applyFill="1" applyBorder="1" applyProtection="1"/>
    <xf numFmtId="0" fontId="10" fillId="3" borderId="9" xfId="0" applyFont="1" applyFill="1" applyBorder="1" applyAlignment="1" applyProtection="1">
      <alignment horizontal="center"/>
    </xf>
    <xf numFmtId="0" fontId="3" fillId="0" borderId="2" xfId="0" applyFont="1" applyBorder="1" applyProtection="1"/>
    <xf numFmtId="0" fontId="3" fillId="0" borderId="3" xfId="0" applyFont="1" applyBorder="1" applyProtection="1"/>
    <xf numFmtId="0" fontId="3" fillId="0" borderId="4" xfId="0" applyFont="1" applyBorder="1" applyProtection="1"/>
    <xf numFmtId="0" fontId="10" fillId="3" borderId="14" xfId="0" applyFont="1" applyFill="1" applyBorder="1" applyAlignment="1" applyProtection="1">
      <alignment horizontal="center"/>
    </xf>
    <xf numFmtId="0" fontId="3" fillId="0" borderId="14" xfId="0" applyFont="1" applyBorder="1" applyProtection="1"/>
    <xf numFmtId="0" fontId="3" fillId="0" borderId="12" xfId="0" applyFont="1" applyBorder="1" applyProtection="1"/>
    <xf numFmtId="0" fontId="3" fillId="0" borderId="13" xfId="0" applyFont="1" applyBorder="1" applyProtection="1"/>
    <xf numFmtId="39" fontId="10" fillId="0" borderId="15" xfId="3062" applyNumberFormat="1" applyFont="1" applyFill="1" applyBorder="1" applyAlignment="1" applyProtection="1">
      <alignment horizontal="left"/>
    </xf>
    <xf numFmtId="39" fontId="3" fillId="0" borderId="1" xfId="0" applyNumberFormat="1" applyFont="1" applyFill="1" applyBorder="1" applyAlignment="1" applyProtection="1">
      <alignment horizontal="left"/>
    </xf>
    <xf numFmtId="0" fontId="3" fillId="0" borderId="1" xfId="0" applyFont="1" applyBorder="1" applyAlignment="1" applyProtection="1">
      <alignment wrapText="1"/>
    </xf>
    <xf numFmtId="0" fontId="5" fillId="4" borderId="1" xfId="0" applyFont="1" applyFill="1" applyBorder="1" applyProtection="1"/>
    <xf numFmtId="0" fontId="5" fillId="0" borderId="0" xfId="0" applyFont="1" applyProtection="1"/>
    <xf numFmtId="44" fontId="35" fillId="0" borderId="0" xfId="74" applyFont="1" applyFill="1" applyBorder="1" applyProtection="1"/>
    <xf numFmtId="0" fontId="6" fillId="5" borderId="3" xfId="0" applyFont="1" applyFill="1" applyBorder="1" applyAlignment="1" applyProtection="1">
      <alignment horizontal="centerContinuous" vertical="center"/>
    </xf>
    <xf numFmtId="0" fontId="6" fillId="5" borderId="4" xfId="0" applyFont="1" applyFill="1" applyBorder="1" applyAlignment="1" applyProtection="1">
      <alignment horizontal="centerContinuous" vertical="center"/>
    </xf>
    <xf numFmtId="0" fontId="6" fillId="5" borderId="11" xfId="0" applyFont="1" applyFill="1" applyBorder="1" applyAlignment="1" applyProtection="1">
      <alignment horizontal="center" wrapText="1"/>
    </xf>
    <xf numFmtId="0" fontId="6" fillId="5" borderId="8" xfId="0" applyFont="1" applyFill="1" applyBorder="1" applyAlignment="1" applyProtection="1">
      <alignment horizontal="center" vertical="center"/>
    </xf>
    <xf numFmtId="0" fontId="6" fillId="5" borderId="11" xfId="0" applyFont="1" applyFill="1" applyBorder="1" applyAlignment="1" applyProtection="1">
      <alignment horizontal="center" vertical="center"/>
    </xf>
    <xf numFmtId="165" fontId="3" fillId="4" borderId="15" xfId="1" applyNumberFormat="1" applyFont="1" applyFill="1" applyBorder="1" applyProtection="1"/>
    <xf numFmtId="0" fontId="3" fillId="0" borderId="1" xfId="0" applyNumberFormat="1" applyFont="1" applyFill="1" applyBorder="1" applyAlignment="1" applyProtection="1"/>
    <xf numFmtId="39" fontId="0" fillId="0" borderId="1" xfId="0" applyNumberFormat="1" applyFont="1" applyFill="1" applyBorder="1" applyAlignment="1" applyProtection="1">
      <alignment horizontal="left"/>
    </xf>
    <xf numFmtId="0" fontId="6" fillId="5" borderId="10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left"/>
    </xf>
    <xf numFmtId="0" fontId="6" fillId="5" borderId="4" xfId="0" applyFont="1" applyFill="1" applyBorder="1" applyAlignment="1" applyProtection="1">
      <alignment vertical="center" wrapText="1"/>
    </xf>
    <xf numFmtId="0" fontId="6" fillId="5" borderId="10" xfId="0" applyFont="1" applyFill="1" applyBorder="1" applyAlignment="1" applyProtection="1">
      <alignment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165" fontId="3" fillId="0" borderId="15" xfId="1" applyNumberFormat="1" applyFont="1" applyFill="1" applyBorder="1" applyProtection="1"/>
    <xf numFmtId="44" fontId="3" fillId="0" borderId="1" xfId="2" applyFont="1" applyFill="1" applyBorder="1" applyProtection="1"/>
    <xf numFmtId="44" fontId="10" fillId="64" borderId="1" xfId="2136" applyNumberFormat="1" applyFont="1" applyFill="1" applyBorder="1" applyProtection="1"/>
    <xf numFmtId="169" fontId="17" fillId="0" borderId="32" xfId="73" applyNumberFormat="1" applyFont="1" applyFill="1" applyBorder="1" applyAlignment="1" applyProtection="1">
      <alignment horizontal="right"/>
    </xf>
    <xf numFmtId="49" fontId="35" fillId="2" borderId="18" xfId="74" applyNumberFormat="1" applyFont="1" applyFill="1" applyBorder="1" applyProtection="1">
      <protection locked="0"/>
    </xf>
    <xf numFmtId="44" fontId="35" fillId="2" borderId="18" xfId="74" applyFont="1" applyFill="1" applyBorder="1" applyProtection="1"/>
    <xf numFmtId="44" fontId="35" fillId="29" borderId="18" xfId="74" applyFont="1" applyFill="1" applyBorder="1" applyProtection="1"/>
    <xf numFmtId="0" fontId="33" fillId="29" borderId="32" xfId="73" applyFont="1" applyFill="1" applyBorder="1" applyProtection="1"/>
    <xf numFmtId="0" fontId="33" fillId="29" borderId="18" xfId="73" applyFont="1" applyFill="1" applyBorder="1" applyProtection="1"/>
    <xf numFmtId="49" fontId="40" fillId="29" borderId="32" xfId="73" applyNumberFormat="1" applyFont="1" applyFill="1" applyBorder="1" applyAlignment="1" applyProtection="1">
      <alignment horizontal="left"/>
      <protection locked="0"/>
    </xf>
    <xf numFmtId="49" fontId="40" fillId="29" borderId="18" xfId="73" applyNumberFormat="1" applyFont="1" applyFill="1" applyBorder="1" applyAlignment="1" applyProtection="1">
      <alignment horizontal="left"/>
      <protection locked="0"/>
    </xf>
    <xf numFmtId="49" fontId="33" fillId="29" borderId="0" xfId="73" applyNumberFormat="1" applyFont="1" applyFill="1" applyBorder="1" applyProtection="1">
      <protection locked="0"/>
    </xf>
    <xf numFmtId="0" fontId="6" fillId="5" borderId="15" xfId="0" applyFont="1" applyFill="1" applyBorder="1" applyAlignment="1" applyProtection="1">
      <alignment horizontal="center" vertical="top" wrapText="1"/>
    </xf>
    <xf numFmtId="0" fontId="6" fillId="5" borderId="13" xfId="0" applyFont="1" applyFill="1" applyBorder="1" applyAlignment="1" applyProtection="1">
      <alignment vertical="top" wrapText="1"/>
    </xf>
    <xf numFmtId="0" fontId="6" fillId="5" borderId="13" xfId="0" applyFont="1" applyFill="1" applyBorder="1" applyAlignment="1" applyProtection="1">
      <alignment horizontal="center" vertical="top"/>
    </xf>
    <xf numFmtId="0" fontId="0" fillId="0" borderId="1" xfId="0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/>
    <xf numFmtId="165" fontId="3" fillId="2" borderId="1" xfId="1" applyNumberFormat="1" applyFont="1" applyFill="1" applyBorder="1" applyAlignment="1" applyProtection="1">
      <protection locked="0"/>
    </xf>
    <xf numFmtId="165" fontId="3" fillId="4" borderId="1" xfId="1" applyNumberFormat="1" applyFont="1" applyFill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7" xfId="0" applyFont="1" applyBorder="1" applyAlignment="1" applyProtection="1"/>
    <xf numFmtId="44" fontId="3" fillId="2" borderId="1" xfId="2" applyFont="1" applyFill="1" applyBorder="1" applyAlignment="1" applyProtection="1">
      <protection locked="0"/>
    </xf>
    <xf numFmtId="44" fontId="3" fillId="4" borderId="1" xfId="2" applyFont="1" applyFill="1" applyBorder="1" applyAlignment="1" applyProtection="1"/>
    <xf numFmtId="44" fontId="3" fillId="0" borderId="1" xfId="2" applyFont="1" applyFill="1" applyBorder="1" applyAlignment="1" applyProtection="1"/>
    <xf numFmtId="44" fontId="10" fillId="63" borderId="1" xfId="2136" applyNumberFormat="1" applyFont="1" applyFill="1" applyBorder="1" applyAlignment="1" applyProtection="1"/>
    <xf numFmtId="0" fontId="3" fillId="0" borderId="2" xfId="0" applyFont="1" applyBorder="1" applyAlignment="1" applyProtection="1"/>
    <xf numFmtId="0" fontId="3" fillId="0" borderId="3" xfId="0" applyFont="1" applyBorder="1" applyAlignment="1" applyProtection="1"/>
    <xf numFmtId="0" fontId="3" fillId="0" borderId="4" xfId="0" applyFont="1" applyBorder="1" applyAlignment="1" applyProtection="1"/>
    <xf numFmtId="0" fontId="3" fillId="0" borderId="14" xfId="0" applyFont="1" applyBorder="1" applyAlignment="1" applyProtection="1"/>
    <xf numFmtId="0" fontId="3" fillId="0" borderId="12" xfId="0" applyFont="1" applyBorder="1" applyAlignment="1" applyProtection="1"/>
    <xf numFmtId="0" fontId="3" fillId="0" borderId="13" xfId="0" applyFont="1" applyBorder="1" applyAlignment="1" applyProtection="1"/>
    <xf numFmtId="0" fontId="5" fillId="4" borderId="1" xfId="0" applyFont="1" applyFill="1" applyBorder="1" applyAlignment="1" applyProtection="1"/>
    <xf numFmtId="0" fontId="0" fillId="4" borderId="1" xfId="0" applyFont="1" applyFill="1" applyBorder="1" applyAlignment="1" applyProtection="1"/>
    <xf numFmtId="0" fontId="0" fillId="0" borderId="1" xfId="0" applyFont="1" applyFill="1" applyBorder="1" applyAlignment="1" applyProtection="1"/>
    <xf numFmtId="0" fontId="6" fillId="0" borderId="8" xfId="0" applyNumberFormat="1" applyFont="1" applyBorder="1" applyProtection="1"/>
    <xf numFmtId="0" fontId="66" fillId="0" borderId="11" xfId="0" applyFont="1" applyBorder="1" applyProtection="1"/>
    <xf numFmtId="0" fontId="6" fillId="5" borderId="1" xfId="0" applyFont="1" applyFill="1" applyBorder="1" applyAlignment="1" applyProtection="1">
      <alignment horizontal="center" vertical="center"/>
    </xf>
    <xf numFmtId="0" fontId="0" fillId="0" borderId="8" xfId="0" applyFont="1" applyBorder="1" applyProtection="1">
      <protection locked="0"/>
    </xf>
    <xf numFmtId="0" fontId="0" fillId="0" borderId="1" xfId="0" applyNumberFormat="1" applyFont="1" applyFill="1" applyBorder="1" applyAlignment="1" applyProtection="1"/>
    <xf numFmtId="44" fontId="3" fillId="2" borderId="1" xfId="2" applyFont="1" applyFill="1" applyBorder="1" applyAlignment="1" applyProtection="1"/>
    <xf numFmtId="0" fontId="0" fillId="0" borderId="0" xfId="0" applyFill="1" applyBorder="1" applyProtection="1"/>
    <xf numFmtId="0" fontId="0" fillId="0" borderId="1" xfId="0" applyFont="1" applyFill="1" applyBorder="1" applyAlignment="1" applyProtection="1">
      <alignment horizontal="left"/>
    </xf>
    <xf numFmtId="0" fontId="0" fillId="0" borderId="1" xfId="0" applyFont="1" applyBorder="1" applyAlignment="1" applyProtection="1">
      <alignment wrapText="1"/>
    </xf>
    <xf numFmtId="0" fontId="2" fillId="0" borderId="0" xfId="73" applyFont="1" applyProtection="1"/>
    <xf numFmtId="0" fontId="2" fillId="28" borderId="0" xfId="73" applyFont="1" applyFill="1" applyProtection="1"/>
    <xf numFmtId="0" fontId="2" fillId="0" borderId="0" xfId="73" applyFont="1" applyFill="1" applyProtection="1"/>
    <xf numFmtId="0" fontId="2" fillId="0" borderId="0" xfId="0" applyFont="1" applyFill="1" applyProtection="1"/>
    <xf numFmtId="0" fontId="6" fillId="65" borderId="4" xfId="0" applyFont="1" applyFill="1" applyBorder="1" applyAlignment="1" applyProtection="1">
      <alignment horizontal="center" vertical="center"/>
    </xf>
    <xf numFmtId="0" fontId="66" fillId="0" borderId="11" xfId="0" applyFont="1" applyBorder="1" applyAlignment="1" applyProtection="1">
      <alignment horizontal="left"/>
    </xf>
    <xf numFmtId="0" fontId="38" fillId="0" borderId="11" xfId="0" applyFont="1" applyFill="1" applyBorder="1" applyAlignment="1" applyProtection="1">
      <alignment horizontal="left" vertical="center"/>
    </xf>
    <xf numFmtId="0" fontId="38" fillId="0" borderId="15" xfId="0" applyFont="1" applyFill="1" applyBorder="1" applyAlignment="1" applyProtection="1">
      <alignment horizontal="left" vertical="center"/>
    </xf>
    <xf numFmtId="0" fontId="0" fillId="0" borderId="11" xfId="0" applyNumberFormat="1" applyFont="1" applyBorder="1" applyProtection="1"/>
    <xf numFmtId="0" fontId="0" fillId="0" borderId="15" xfId="0" applyNumberFormat="1" applyFont="1" applyBorder="1" applyProtection="1"/>
    <xf numFmtId="0" fontId="39" fillId="0" borderId="32" xfId="73" applyFont="1" applyFill="1" applyBorder="1" applyAlignment="1" applyProtection="1">
      <alignment horizontal="center"/>
    </xf>
    <xf numFmtId="0" fontId="2" fillId="0" borderId="0" xfId="2374" applyProtection="1"/>
    <xf numFmtId="0" fontId="2" fillId="0" borderId="0" xfId="2374" applyFill="1" applyProtection="1"/>
    <xf numFmtId="0" fontId="36" fillId="0" borderId="0" xfId="2374" applyFont="1" applyProtection="1"/>
    <xf numFmtId="0" fontId="36" fillId="65" borderId="5" xfId="2374" applyFont="1" applyFill="1" applyBorder="1" applyAlignment="1" applyProtection="1">
      <alignment horizontal="centerContinuous" vertical="center"/>
    </xf>
    <xf numFmtId="0" fontId="36" fillId="65" borderId="6" xfId="2374" applyFont="1" applyFill="1" applyBorder="1" applyAlignment="1" applyProtection="1">
      <alignment horizontal="centerContinuous" vertical="center"/>
    </xf>
    <xf numFmtId="0" fontId="36" fillId="65" borderId="7" xfId="2374" applyFont="1" applyFill="1" applyBorder="1" applyAlignment="1" applyProtection="1">
      <alignment horizontal="centerContinuous" vertical="center"/>
    </xf>
    <xf numFmtId="0" fontId="3" fillId="0" borderId="0" xfId="0" applyFont="1" applyAlignment="1" applyProtection="1">
      <alignment vertical="center"/>
    </xf>
    <xf numFmtId="0" fontId="1" fillId="65" borderId="6" xfId="2374" applyFont="1" applyFill="1" applyBorder="1" applyAlignment="1" applyProtection="1">
      <alignment horizontal="centerContinuous" vertical="center"/>
    </xf>
    <xf numFmtId="0" fontId="1" fillId="65" borderId="7" xfId="2374" applyFont="1" applyFill="1" applyBorder="1" applyAlignment="1" applyProtection="1">
      <alignment horizontal="centerContinuous" vertical="center"/>
    </xf>
    <xf numFmtId="0" fontId="1" fillId="0" borderId="0" xfId="2374" applyFont="1" applyAlignment="1" applyProtection="1">
      <alignment vertical="center"/>
    </xf>
    <xf numFmtId="0" fontId="36" fillId="0" borderId="0" xfId="2374" applyFont="1" applyAlignment="1" applyProtection="1">
      <alignment vertical="center"/>
    </xf>
    <xf numFmtId="0" fontId="2" fillId="0" borderId="0" xfId="2374" applyAlignment="1" applyProtection="1">
      <alignment vertical="center"/>
    </xf>
    <xf numFmtId="0" fontId="36" fillId="65" borderId="2" xfId="2374" applyFont="1" applyFill="1" applyBorder="1" applyAlignment="1" applyProtection="1">
      <alignment horizontal="centerContinuous" vertical="center"/>
    </xf>
    <xf numFmtId="0" fontId="36" fillId="65" borderId="3" xfId="2374" applyFont="1" applyFill="1" applyBorder="1" applyAlignment="1" applyProtection="1">
      <alignment horizontal="centerContinuous" vertical="center"/>
    </xf>
    <xf numFmtId="0" fontId="1" fillId="65" borderId="2" xfId="2374" applyFont="1" applyFill="1" applyBorder="1" applyAlignment="1" applyProtection="1">
      <alignment vertical="center"/>
    </xf>
    <xf numFmtId="0" fontId="36" fillId="65" borderId="1" xfId="2374" applyFont="1" applyFill="1" applyBorder="1" applyAlignment="1" applyProtection="1">
      <alignment horizontal="center" vertical="center"/>
    </xf>
    <xf numFmtId="0" fontId="36" fillId="65" borderId="14" xfId="2374" applyFont="1" applyFill="1" applyBorder="1" applyAlignment="1" applyProtection="1">
      <alignment horizontal="centerContinuous" vertical="center"/>
    </xf>
    <xf numFmtId="0" fontId="1" fillId="65" borderId="12" xfId="2374" applyFont="1" applyFill="1" applyBorder="1" applyAlignment="1" applyProtection="1">
      <alignment horizontal="centerContinuous" vertical="center"/>
    </xf>
    <xf numFmtId="0" fontId="1" fillId="65" borderId="13" xfId="2374" applyFont="1" applyFill="1" applyBorder="1" applyAlignment="1" applyProtection="1">
      <alignment horizontal="centerContinuous" vertical="center"/>
    </xf>
    <xf numFmtId="0" fontId="36" fillId="65" borderId="14" xfId="2374" applyFont="1" applyFill="1" applyBorder="1" applyAlignment="1" applyProtection="1">
      <alignment horizontal="center" vertical="center" wrapText="1"/>
    </xf>
    <xf numFmtId="0" fontId="36" fillId="65" borderId="15" xfId="2374" applyFont="1" applyFill="1" applyBorder="1" applyAlignment="1" applyProtection="1">
      <alignment horizontal="center" vertical="center" wrapText="1"/>
    </xf>
    <xf numFmtId="0" fontId="36" fillId="65" borderId="13" xfId="2374" applyFont="1" applyFill="1" applyBorder="1" applyAlignment="1" applyProtection="1">
      <alignment horizontal="center" vertical="center" wrapText="1"/>
    </xf>
    <xf numFmtId="0" fontId="36" fillId="65" borderId="1" xfId="2374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1" fillId="0" borderId="0" xfId="2374" applyFont="1" applyProtection="1"/>
    <xf numFmtId="0" fontId="1" fillId="0" borderId="1" xfId="2374" applyFont="1" applyBorder="1" applyAlignment="1" applyProtection="1">
      <alignment horizontal="center"/>
    </xf>
    <xf numFmtId="0" fontId="1" fillId="0" borderId="1" xfId="2374" quotePrefix="1" applyFont="1" applyBorder="1" applyAlignment="1" applyProtection="1">
      <alignment horizontal="center"/>
    </xf>
    <xf numFmtId="165" fontId="5" fillId="4" borderId="1" xfId="1" applyNumberFormat="1" applyFont="1" applyFill="1" applyBorder="1" applyAlignment="1" applyProtection="1"/>
    <xf numFmtId="44" fontId="5" fillId="4" borderId="1" xfId="2" applyFont="1" applyFill="1" applyBorder="1" applyAlignment="1" applyProtection="1"/>
    <xf numFmtId="0" fontId="2" fillId="0" borderId="0" xfId="2374" applyFont="1" applyAlignment="1" applyProtection="1">
      <alignment horizontal="left"/>
    </xf>
    <xf numFmtId="0" fontId="1" fillId="0" borderId="1" xfId="2374" applyFont="1" applyFill="1" applyBorder="1" applyAlignment="1" applyProtection="1">
      <alignment horizontal="center" vertical="center"/>
    </xf>
    <xf numFmtId="0" fontId="204" fillId="0" borderId="0" xfId="2374" applyFont="1" applyFill="1" applyProtection="1"/>
    <xf numFmtId="0" fontId="1" fillId="0" borderId="0" xfId="2374" applyFont="1" applyFill="1" applyProtection="1"/>
    <xf numFmtId="165" fontId="3" fillId="0" borderId="1" xfId="1" applyNumberFormat="1" applyFont="1" applyFill="1" applyBorder="1" applyAlignment="1" applyProtection="1"/>
    <xf numFmtId="165" fontId="1" fillId="0" borderId="0" xfId="2374" applyNumberFormat="1" applyFont="1" applyProtection="1"/>
    <xf numFmtId="44" fontId="3" fillId="0" borderId="0" xfId="3064" applyFont="1" applyFill="1" applyProtection="1"/>
    <xf numFmtId="0" fontId="205" fillId="65" borderId="5" xfId="2374" applyFont="1" applyFill="1" applyBorder="1" applyAlignment="1" applyProtection="1">
      <alignment horizontal="centerContinuous" vertical="center"/>
    </xf>
    <xf numFmtId="0" fontId="205" fillId="65" borderId="6" xfId="2374" applyFont="1" applyFill="1" applyBorder="1" applyAlignment="1" applyProtection="1">
      <alignment horizontal="centerContinuous" vertical="center"/>
    </xf>
    <xf numFmtId="0" fontId="205" fillId="65" borderId="7" xfId="2374" applyFont="1" applyFill="1" applyBorder="1" applyAlignment="1" applyProtection="1">
      <alignment horizontal="centerContinuous" vertical="center"/>
    </xf>
    <xf numFmtId="0" fontId="206" fillId="0" borderId="0" xfId="0" applyFont="1" applyAlignment="1" applyProtection="1">
      <alignment vertical="center"/>
    </xf>
    <xf numFmtId="0" fontId="37" fillId="65" borderId="6" xfId="2374" applyFont="1" applyFill="1" applyBorder="1" applyAlignment="1" applyProtection="1">
      <alignment horizontal="centerContinuous" vertical="center"/>
    </xf>
    <xf numFmtId="0" fontId="37" fillId="65" borderId="7" xfId="2374" applyFont="1" applyFill="1" applyBorder="1" applyAlignment="1" applyProtection="1">
      <alignment horizontal="centerContinuous" vertical="center"/>
    </xf>
    <xf numFmtId="0" fontId="37" fillId="0" borderId="0" xfId="2374" applyFont="1" applyAlignment="1" applyProtection="1">
      <alignment vertical="center"/>
    </xf>
    <xf numFmtId="0" fontId="36" fillId="4" borderId="1" xfId="2374" applyFont="1" applyFill="1" applyBorder="1" applyAlignment="1" applyProtection="1">
      <alignment horizontal="center"/>
    </xf>
    <xf numFmtId="0" fontId="1" fillId="0" borderId="0" xfId="2374" applyFont="1" applyAlignment="1" applyProtection="1"/>
    <xf numFmtId="0" fontId="1" fillId="0" borderId="0" xfId="0" applyFont="1" applyFill="1" applyProtection="1"/>
    <xf numFmtId="0" fontId="1" fillId="66" borderId="0" xfId="0" quotePrefix="1" applyFont="1" applyFill="1" applyProtection="1"/>
    <xf numFmtId="0" fontId="1" fillId="66" borderId="0" xfId="0" applyFont="1" applyFill="1" applyProtection="1"/>
    <xf numFmtId="0" fontId="40" fillId="0" borderId="0" xfId="0" applyFont="1" applyProtection="1"/>
    <xf numFmtId="0" fontId="39" fillId="0" borderId="27" xfId="0" applyFont="1" applyFill="1" applyBorder="1" applyProtection="1"/>
    <xf numFmtId="0" fontId="10" fillId="0" borderId="8" xfId="0" applyFont="1" applyFill="1" applyBorder="1" applyAlignment="1" applyProtection="1">
      <alignment horizontal="left" vertical="center"/>
      <protection locked="0"/>
    </xf>
    <xf numFmtId="0" fontId="10" fillId="0" borderId="11" xfId="0" applyFont="1" applyFill="1" applyBorder="1" applyAlignment="1" applyProtection="1">
      <alignment horizontal="left" vertical="center"/>
      <protection locked="0"/>
    </xf>
    <xf numFmtId="0" fontId="10" fillId="0" borderId="15" xfId="0" applyFont="1" applyFill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13" xfId="0" applyFont="1" applyBorder="1" applyAlignment="1" applyProtection="1">
      <alignment horizontal="left"/>
      <protection locked="0"/>
    </xf>
    <xf numFmtId="0" fontId="6" fillId="0" borderId="8" xfId="0" applyNumberFormat="1" applyFont="1" applyBorder="1" applyProtection="1">
      <protection locked="0"/>
    </xf>
    <xf numFmtId="0" fontId="66" fillId="0" borderId="11" xfId="0" applyFont="1" applyBorder="1" applyProtection="1">
      <protection locked="0"/>
    </xf>
    <xf numFmtId="0" fontId="1" fillId="0" borderId="8" xfId="2374" applyFont="1" applyBorder="1" applyAlignment="1" applyProtection="1">
      <alignment horizontal="center"/>
    </xf>
    <xf numFmtId="0" fontId="1" fillId="0" borderId="8" xfId="2374" quotePrefix="1" applyFont="1" applyBorder="1" applyAlignment="1" applyProtection="1">
      <alignment horizontal="center"/>
    </xf>
    <xf numFmtId="44" fontId="3" fillId="2" borderId="8" xfId="2" applyFont="1" applyFill="1" applyBorder="1" applyAlignment="1" applyProtection="1">
      <protection locked="0"/>
    </xf>
    <xf numFmtId="44" fontId="3" fillId="4" borderId="8" xfId="2" applyFont="1" applyFill="1" applyBorder="1" applyAlignment="1" applyProtection="1"/>
    <xf numFmtId="0" fontId="1" fillId="0" borderId="0" xfId="2374" applyFont="1" applyFill="1" applyBorder="1" applyAlignment="1" applyProtection="1">
      <alignment horizontal="center"/>
    </xf>
    <xf numFmtId="0" fontId="1" fillId="0" borderId="0" xfId="2374" quotePrefix="1" applyFont="1" applyFill="1" applyBorder="1" applyAlignment="1" applyProtection="1">
      <alignment horizontal="center"/>
    </xf>
    <xf numFmtId="165" fontId="3" fillId="0" borderId="0" xfId="1" applyNumberFormat="1" applyFont="1" applyFill="1" applyBorder="1" applyAlignment="1" applyProtection="1">
      <protection locked="0"/>
    </xf>
    <xf numFmtId="44" fontId="3" fillId="0" borderId="0" xfId="2" applyFont="1" applyFill="1" applyBorder="1" applyAlignment="1" applyProtection="1">
      <protection locked="0"/>
    </xf>
    <xf numFmtId="44" fontId="3" fillId="0" borderId="0" xfId="2" applyFont="1" applyFill="1" applyBorder="1" applyAlignment="1" applyProtection="1"/>
    <xf numFmtId="0" fontId="1" fillId="0" borderId="0" xfId="2374" applyFont="1" applyFill="1" applyBorder="1" applyAlignment="1" applyProtection="1">
      <alignment horizontal="center" vertical="center"/>
    </xf>
    <xf numFmtId="0" fontId="1" fillId="0" borderId="0" xfId="2374" applyFont="1" applyFill="1" applyBorder="1" applyAlignment="1" applyProtection="1">
      <alignment vertical="center"/>
    </xf>
    <xf numFmtId="0" fontId="1" fillId="0" borderId="0" xfId="2374" applyFont="1" applyFill="1" applyBorder="1" applyProtection="1"/>
    <xf numFmtId="0" fontId="36" fillId="0" borderId="0" xfId="2374" applyFont="1" applyFill="1" applyBorder="1" applyAlignment="1" applyProtection="1">
      <alignment horizontal="center"/>
    </xf>
    <xf numFmtId="165" fontId="5" fillId="0" borderId="0" xfId="1" applyNumberFormat="1" applyFont="1" applyFill="1" applyBorder="1" applyAlignment="1" applyProtection="1"/>
    <xf numFmtId="44" fontId="5" fillId="0" borderId="0" xfId="2" applyFont="1" applyFill="1" applyBorder="1" applyAlignment="1" applyProtection="1"/>
    <xf numFmtId="0" fontId="2" fillId="0" borderId="0" xfId="2374" applyFont="1" applyFill="1" applyBorder="1" applyAlignment="1" applyProtection="1">
      <alignment horizontal="left"/>
    </xf>
    <xf numFmtId="44" fontId="3" fillId="0" borderId="8" xfId="2" applyFont="1" applyFill="1" applyBorder="1" applyAlignment="1" applyProtection="1"/>
    <xf numFmtId="165" fontId="3" fillId="0" borderId="0" xfId="1" applyNumberFormat="1" applyFont="1" applyFill="1" applyBorder="1" applyAlignment="1" applyProtection="1"/>
    <xf numFmtId="0" fontId="1" fillId="0" borderId="0" xfId="73" applyFont="1" applyFill="1" applyProtection="1"/>
    <xf numFmtId="0" fontId="1" fillId="0" borderId="0" xfId="0" applyFont="1" applyFill="1" applyAlignment="1" applyProtection="1">
      <alignment horizontal="left"/>
    </xf>
  </cellXfs>
  <cellStyles count="3065">
    <cellStyle name=" 1" xfId="75" xr:uid="{00000000-0005-0000-0000-000000000000}"/>
    <cellStyle name=" 10" xfId="76" xr:uid="{00000000-0005-0000-0000-000001000000}"/>
    <cellStyle name=" 11" xfId="77" xr:uid="{00000000-0005-0000-0000-000002000000}"/>
    <cellStyle name=" 12" xfId="78" xr:uid="{00000000-0005-0000-0000-000003000000}"/>
    <cellStyle name=" 13" xfId="79" xr:uid="{00000000-0005-0000-0000-000004000000}"/>
    <cellStyle name=" 14" xfId="80" xr:uid="{00000000-0005-0000-0000-000005000000}"/>
    <cellStyle name=" 15" xfId="81" xr:uid="{00000000-0005-0000-0000-000006000000}"/>
    <cellStyle name=" 16" xfId="82" xr:uid="{00000000-0005-0000-0000-000007000000}"/>
    <cellStyle name=" 17" xfId="83" xr:uid="{00000000-0005-0000-0000-000008000000}"/>
    <cellStyle name=" 2" xfId="84" xr:uid="{00000000-0005-0000-0000-000009000000}"/>
    <cellStyle name=" 3" xfId="85" xr:uid="{00000000-0005-0000-0000-00000A000000}"/>
    <cellStyle name=" 4" xfId="86" xr:uid="{00000000-0005-0000-0000-00000B000000}"/>
    <cellStyle name=" 5" xfId="87" xr:uid="{00000000-0005-0000-0000-00000C000000}"/>
    <cellStyle name=" 6" xfId="88" xr:uid="{00000000-0005-0000-0000-00000D000000}"/>
    <cellStyle name=" 7" xfId="89" xr:uid="{00000000-0005-0000-0000-00000E000000}"/>
    <cellStyle name=" 8" xfId="90" xr:uid="{00000000-0005-0000-0000-00000F000000}"/>
    <cellStyle name=" 9" xfId="91" xr:uid="{00000000-0005-0000-0000-000010000000}"/>
    <cellStyle name="$" xfId="92" xr:uid="{00000000-0005-0000-0000-000011000000}"/>
    <cellStyle name="$ &amp; ¢" xfId="93" xr:uid="{00000000-0005-0000-0000-000012000000}"/>
    <cellStyle name="$1000s (0)" xfId="94" xr:uid="{00000000-0005-0000-0000-000013000000}"/>
    <cellStyle name="$2" xfId="95" xr:uid="{00000000-0005-0000-0000-000014000000}"/>
    <cellStyle name="%" xfId="3" xr:uid="{00000000-0005-0000-0000-000015000000}"/>
    <cellStyle name="%.00" xfId="96" xr:uid="{00000000-0005-0000-0000-000016000000}"/>
    <cellStyle name=";;;" xfId="97" xr:uid="{00000000-0005-0000-0000-000017000000}"/>
    <cellStyle name="\" xfId="98" xr:uid="{00000000-0005-0000-0000-000018000000}"/>
    <cellStyle name="\_Report 3" xfId="99" xr:uid="{00000000-0005-0000-0000-000019000000}"/>
    <cellStyle name="\_Sheet2" xfId="100" xr:uid="{00000000-0005-0000-0000-00001A000000}"/>
    <cellStyle name="\_Sheet3" xfId="101" xr:uid="{00000000-0005-0000-0000-00001B000000}"/>
    <cellStyle name="_%(SignOnly)" xfId="102" xr:uid="{00000000-0005-0000-0000-00001C000000}"/>
    <cellStyle name="_%(SignSpaceOnly)" xfId="103" xr:uid="{00000000-0005-0000-0000-00001D000000}"/>
    <cellStyle name="_2+10 revenue forecast" xfId="104" xr:uid="{00000000-0005-0000-0000-00001E000000}"/>
    <cellStyle name="_2+10 revenue forecast_Report 3" xfId="105" xr:uid="{00000000-0005-0000-0000-00001F000000}"/>
    <cellStyle name="_2+10 revenue forecast_Sheet2" xfId="106" xr:uid="{00000000-0005-0000-0000-000020000000}"/>
    <cellStyle name="_2+10 revenue forecast_Sheet3" xfId="107" xr:uid="{00000000-0005-0000-0000-000021000000}"/>
    <cellStyle name="_2007 10+2 IHP" xfId="108" xr:uid="{00000000-0005-0000-0000-000022000000}"/>
    <cellStyle name="_2007 10+2 IHP_Report 3" xfId="109" xr:uid="{00000000-0005-0000-0000-000023000000}"/>
    <cellStyle name="_2007 10+2 IHP_Sheet2" xfId="110" xr:uid="{00000000-0005-0000-0000-000024000000}"/>
    <cellStyle name="_2007 10+2 IHP_Sheet3" xfId="111" xr:uid="{00000000-0005-0000-0000-000025000000}"/>
    <cellStyle name="_2008 9+3 GM FCST" xfId="112" xr:uid="{00000000-0005-0000-0000-000026000000}"/>
    <cellStyle name="_2008 9+3 GM FCST_Report 3" xfId="113" xr:uid="{00000000-0005-0000-0000-000027000000}"/>
    <cellStyle name="_2008 9+3 GM FCST_Sheet2" xfId="114" xr:uid="{00000000-0005-0000-0000-000028000000}"/>
    <cellStyle name="_2008 9+3 GM FCST_Sheet3" xfId="115" xr:uid="{00000000-0005-0000-0000-000029000000}"/>
    <cellStyle name="_2009 2+10 Fcst Template - Schedules A-D.xls;F.xls;H.xls;M-Q use this file" xfId="116" xr:uid="{00000000-0005-0000-0000-00002A000000}"/>
    <cellStyle name="_2009 2+10 Fcst Template - Schedules A-D.xls;F.xls;H.xls;M-Q use this file_Report 3" xfId="117" xr:uid="{00000000-0005-0000-0000-00002B000000}"/>
    <cellStyle name="_2009 2+10 Fcst Template - Schedules A-D.xls;F.xls;H.xls;M-Q use this file_Sheet2" xfId="118" xr:uid="{00000000-0005-0000-0000-00002C000000}"/>
    <cellStyle name="_2009 2+10 Fcst Template - Schedules A-D.xls;F.xls;H.xls;M-Q use this file_Sheet3" xfId="119" xr:uid="{00000000-0005-0000-0000-00002D000000}"/>
    <cellStyle name="_2009 Big Wins 2+10_TennCare_20090316" xfId="120" xr:uid="{00000000-0005-0000-0000-00002E000000}"/>
    <cellStyle name="_2009 Big Wins 2+10_TennCare_20090316_Report 3" xfId="121" xr:uid="{00000000-0005-0000-0000-00002F000000}"/>
    <cellStyle name="_2009 Big Wins 2+10_TennCare_20090316_Sheet2" xfId="122" xr:uid="{00000000-0005-0000-0000-000030000000}"/>
    <cellStyle name="_2009 Big Wins 2+10_TennCare_20090316_Sheet3" xfId="123" xr:uid="{00000000-0005-0000-0000-000031000000}"/>
    <cellStyle name="_2009 BudvAct BenEx - Dec" xfId="124" xr:uid="{00000000-0005-0000-0000-000032000000}"/>
    <cellStyle name="_2009 BudvAct BenEx - Dec_Report 3" xfId="125" xr:uid="{00000000-0005-0000-0000-000033000000}"/>
    <cellStyle name="_2009 BudvAct BenEx - Dec_Sheet2" xfId="126" xr:uid="{00000000-0005-0000-0000-000034000000}"/>
    <cellStyle name="_2009 BudvAct BenEx - Dec_Sheet3" xfId="127" xr:uid="{00000000-0005-0000-0000-000035000000}"/>
    <cellStyle name="_2009-01 Power Point Load" xfId="128" xr:uid="{00000000-0005-0000-0000-000036000000}"/>
    <cellStyle name="_2009-01 Power Point Load_Report 3" xfId="129" xr:uid="{00000000-0005-0000-0000-000037000000}"/>
    <cellStyle name="_2009-01 Power Point Load_Sheet2" xfId="130" xr:uid="{00000000-0005-0000-0000-000038000000}"/>
    <cellStyle name="_2009-01 Power Point Load_Sheet3" xfId="131" xr:uid="{00000000-0005-0000-0000-000039000000}"/>
    <cellStyle name="_2009-02 Power Point Load" xfId="132" xr:uid="{00000000-0005-0000-0000-00003A000000}"/>
    <cellStyle name="_2009-02 Power Point Load_Report 3" xfId="133" xr:uid="{00000000-0005-0000-0000-00003B000000}"/>
    <cellStyle name="_2009-02 Power Point Load_Sheet2" xfId="134" xr:uid="{00000000-0005-0000-0000-00003C000000}"/>
    <cellStyle name="_2009-02 Power Point Load_Sheet3" xfId="135" xr:uid="{00000000-0005-0000-0000-00003D000000}"/>
    <cellStyle name="_2010 2+10_GM FCST" xfId="136" xr:uid="{00000000-0005-0000-0000-00003E000000}"/>
    <cellStyle name="_2010 2+10_GM FCST_Report 3" xfId="137" xr:uid="{00000000-0005-0000-0000-00003F000000}"/>
    <cellStyle name="_2010 2+10_GM FCST_Sheet2" xfId="138" xr:uid="{00000000-0005-0000-0000-000040000000}"/>
    <cellStyle name="_2010 2+10_GM FCST_Sheet3" xfId="139" xr:uid="{00000000-0005-0000-0000-000041000000}"/>
    <cellStyle name="_2-2008 Close" xfId="140" xr:uid="{00000000-0005-0000-0000-000042000000}"/>
    <cellStyle name="_2-2008 Close_Report 3" xfId="141" xr:uid="{00000000-0005-0000-0000-000043000000}"/>
    <cellStyle name="_2-2008 Close_Sheet2" xfId="142" xr:uid="{00000000-0005-0000-0000-000044000000}"/>
    <cellStyle name="_2-2008 Close_Sheet3" xfId="143" xr:uid="{00000000-0005-0000-0000-000045000000}"/>
    <cellStyle name="_5+7 Cap SCS Cap Submission" xfId="144" xr:uid="{00000000-0005-0000-0000-000046000000}"/>
    <cellStyle name="_5+7 Cap SCS Cap Submission_Report 3" xfId="145" xr:uid="{00000000-0005-0000-0000-000047000000}"/>
    <cellStyle name="_5+7 Cap SCS Cap Submission_Sheet2" xfId="146" xr:uid="{00000000-0005-0000-0000-000048000000}"/>
    <cellStyle name="_5+7 Cap SCS Cap Submission_Sheet3" xfId="147" xr:uid="{00000000-0005-0000-0000-000049000000}"/>
    <cellStyle name="_7+5 Int-Ewd-Ext" xfId="148" xr:uid="{00000000-0005-0000-0000-00004A000000}"/>
    <cellStyle name="_7+5 Int-Ewd-Ext_Report 3" xfId="149" xr:uid="{00000000-0005-0000-0000-00004B000000}"/>
    <cellStyle name="_7+5 Int-Ewd-Ext_Sheet2" xfId="150" xr:uid="{00000000-0005-0000-0000-00004C000000}"/>
    <cellStyle name="_7+5 Int-Ewd-Ext_Sheet3" xfId="151" xr:uid="{00000000-0005-0000-0000-00004D000000}"/>
    <cellStyle name="_Alt5" xfId="152" xr:uid="{00000000-0005-0000-0000-00004E000000}"/>
    <cellStyle name="_ASO Revenue" xfId="153" xr:uid="{00000000-0005-0000-0000-00004F000000}"/>
    <cellStyle name="_ASO Revenue_Report 3" xfId="154" xr:uid="{00000000-0005-0000-0000-000050000000}"/>
    <cellStyle name="_ASO Revenue_Sheet2" xfId="155" xr:uid="{00000000-0005-0000-0000-000051000000}"/>
    <cellStyle name="_ASO Revenue_Sheet3" xfId="156" xr:uid="{00000000-0005-0000-0000-000052000000}"/>
    <cellStyle name="_August 2008 FLASH_Updated for Actua_WD4" xfId="157" xr:uid="{00000000-0005-0000-0000-000053000000}"/>
    <cellStyle name="_August 2008 FLASH_Updated for Actua_WD4_Report 3" xfId="158" xr:uid="{00000000-0005-0000-0000-000054000000}"/>
    <cellStyle name="_August 2008 FLASH_Updated for Actua_WD4_Sheet2" xfId="159" xr:uid="{00000000-0005-0000-0000-000055000000}"/>
    <cellStyle name="_August 2008 FLASH_Updated for Actua_WD4_Sheet3" xfId="160" xr:uid="{00000000-0005-0000-0000-000056000000}"/>
    <cellStyle name="_Big Customer PL 8+4 Pierce Sch A_V1" xfId="161" xr:uid="{00000000-0005-0000-0000-000057000000}"/>
    <cellStyle name="_Big Customer PL 8+4 Pierce Sch A_V1_Report 3" xfId="162" xr:uid="{00000000-0005-0000-0000-000058000000}"/>
    <cellStyle name="_Big Customer PL 8+4 Pierce Sch A_V1_Sheet2" xfId="163" xr:uid="{00000000-0005-0000-0000-000059000000}"/>
    <cellStyle name="_Big Customer PL 8+4 Pierce Sch A_V1_Sheet3" xfId="164" xr:uid="{00000000-0005-0000-0000-00005A000000}"/>
    <cellStyle name="_Book1" xfId="165" xr:uid="{00000000-0005-0000-0000-00005B000000}"/>
    <cellStyle name="_Book1_Report 3" xfId="166" xr:uid="{00000000-0005-0000-0000-00005C000000}"/>
    <cellStyle name="_Book1_Sheet2" xfId="167" xr:uid="{00000000-0005-0000-0000-00005D000000}"/>
    <cellStyle name="_Book1_Sheet3" xfId="168" xr:uid="{00000000-0005-0000-0000-00005E000000}"/>
    <cellStyle name="_Book3" xfId="169" xr:uid="{00000000-0005-0000-0000-00005F000000}"/>
    <cellStyle name="_Book3_Report 3" xfId="170" xr:uid="{00000000-0005-0000-0000-000060000000}"/>
    <cellStyle name="_Book3_Sheet2" xfId="171" xr:uid="{00000000-0005-0000-0000-000061000000}"/>
    <cellStyle name="_Book3_Sheet3" xfId="172" xr:uid="{00000000-0005-0000-0000-000062000000}"/>
    <cellStyle name="_Book5" xfId="173" xr:uid="{00000000-0005-0000-0000-000063000000}"/>
    <cellStyle name="_Book5_Report 3" xfId="174" xr:uid="{00000000-0005-0000-0000-000064000000}"/>
    <cellStyle name="_Book5_Sheet2" xfId="175" xr:uid="{00000000-0005-0000-0000-000065000000}"/>
    <cellStyle name="_Book5_Sheet3" xfId="176" xr:uid="{00000000-0005-0000-0000-000066000000}"/>
    <cellStyle name="_Call&amp;Claim_Mock 3 Testing" xfId="177" xr:uid="{00000000-0005-0000-0000-000067000000}"/>
    <cellStyle name="_Call&amp;Claim_Mock 3 Testing_Report 3" xfId="178" xr:uid="{00000000-0005-0000-0000-000068000000}"/>
    <cellStyle name="_Call&amp;Claim_Mock 3 Testing_Sheet2" xfId="179" xr:uid="{00000000-0005-0000-0000-000069000000}"/>
    <cellStyle name="_Call&amp;Claim_Mock 3 Testing_Sheet3" xfId="180" xr:uid="{00000000-0005-0000-0000-00006A000000}"/>
    <cellStyle name="_Call&amp;Claim_Mock 4 Testing v3" xfId="181" xr:uid="{00000000-0005-0000-0000-00006B000000}"/>
    <cellStyle name="_Call&amp;Claim_Mock 4 Testing v3_Report 3" xfId="182" xr:uid="{00000000-0005-0000-0000-00006C000000}"/>
    <cellStyle name="_Call&amp;Claim_Mock 4 Testing v3_Sheet2" xfId="183" xr:uid="{00000000-0005-0000-0000-00006D000000}"/>
    <cellStyle name="_Call&amp;Claim_Mock 4 Testing v3_Sheet3" xfId="184" xr:uid="{00000000-0005-0000-0000-00006E000000}"/>
    <cellStyle name="_Call_Claim Dept PLs" xfId="185" xr:uid="{00000000-0005-0000-0000-00006F000000}"/>
    <cellStyle name="_Call_Claim Dept PLs_Report 3" xfId="186" xr:uid="{00000000-0005-0000-0000-000070000000}"/>
    <cellStyle name="_Call_Claim Dept PLs_Sheet2" xfId="187" xr:uid="{00000000-0005-0000-0000-000071000000}"/>
    <cellStyle name="_Call_Claim Dept PLs_Sheet3" xfId="188" xr:uid="{00000000-0005-0000-0000-000072000000}"/>
    <cellStyle name="_CallClaim_Mock 3 Testing" xfId="189" xr:uid="{00000000-0005-0000-0000-000073000000}"/>
    <cellStyle name="_CallClaim_Mock 3 Testing_Report 3" xfId="190" xr:uid="{00000000-0005-0000-0000-000074000000}"/>
    <cellStyle name="_CallClaim_Mock 3 Testing_Sheet2" xfId="191" xr:uid="{00000000-0005-0000-0000-000075000000}"/>
    <cellStyle name="_CallClaim_Mock 3 Testing_Sheet3" xfId="192" xr:uid="{00000000-0005-0000-0000-000076000000}"/>
    <cellStyle name="_CER (41270)" xfId="193" xr:uid="{00000000-0005-0000-0000-000077000000}"/>
    <cellStyle name="_CER (41270)_Report 3" xfId="194" xr:uid="{00000000-0005-0000-0000-000078000000}"/>
    <cellStyle name="_CER (41270)_Sheet2" xfId="195" xr:uid="{00000000-0005-0000-0000-000079000000}"/>
    <cellStyle name="_CER (41270)_Sheet3" xfId="196" xr:uid="{00000000-0005-0000-0000-00007A000000}"/>
    <cellStyle name="_Column1" xfId="197" xr:uid="{00000000-0005-0000-0000-00007B000000}"/>
    <cellStyle name="_Column1_Report 3" xfId="198" xr:uid="{00000000-0005-0000-0000-00007C000000}"/>
    <cellStyle name="_Column1_Sheet2" xfId="199" xr:uid="{00000000-0005-0000-0000-00007D000000}"/>
    <cellStyle name="_Column1_Sheet3" xfId="200" xr:uid="{00000000-0005-0000-0000-00007E000000}"/>
    <cellStyle name="_Comma" xfId="201" xr:uid="{00000000-0005-0000-0000-00007F000000}"/>
    <cellStyle name="_Comma_~0577852" xfId="202" xr:uid="{00000000-0005-0000-0000-000080000000}"/>
    <cellStyle name="_Comma_~4026969" xfId="203" xr:uid="{00000000-0005-0000-0000-000081000000}"/>
    <cellStyle name="_Comma_0+12 Care Solutions WD7 1.10.08 v3 - to SCS" xfId="204" xr:uid="{00000000-0005-0000-0000-000082000000}"/>
    <cellStyle name="_Comma_0+12 Forecast" xfId="205" xr:uid="{00000000-0005-0000-0000-000083000000}"/>
    <cellStyle name="_Comma_0+12 HSG FINAL" xfId="206" xr:uid="{00000000-0005-0000-0000-000084000000}"/>
    <cellStyle name="_Comma_10+2 Rollforward template" xfId="207" xr:uid="{00000000-0005-0000-0000-000085000000}"/>
    <cellStyle name="_Comma_2004_2005 EBITDA Bridge" xfId="208" xr:uid="{00000000-0005-0000-0000-000086000000}"/>
    <cellStyle name="_Comma_2004-7-8 v2 Segment Multiple Analysis" xfId="209" xr:uid="{00000000-0005-0000-0000-000087000000}"/>
    <cellStyle name="_Comma_2007 3+9 - Supplemental Schedules" xfId="210" xr:uid="{00000000-0005-0000-0000-000088000000}"/>
    <cellStyle name="_Comma_2007 3+9 Forecast - Disease Solutions V4" xfId="211" xr:uid="{00000000-0005-0000-0000-000089000000}"/>
    <cellStyle name="_Comma_2007 3+9 Margins" xfId="212" xr:uid="{00000000-0005-0000-0000-00008A000000}"/>
    <cellStyle name="_Comma_2007 3+9 SUMMARY" xfId="213" xr:uid="{00000000-0005-0000-0000-00008B000000}"/>
    <cellStyle name="_Comma_2007 3+9 SUMMARY 04.14.07" xfId="214" xr:uid="{00000000-0005-0000-0000-00008C000000}"/>
    <cellStyle name="_Comma_2007 5+7 - Supplemental Schedules (v3)" xfId="215" xr:uid="{00000000-0005-0000-0000-00008D000000}"/>
    <cellStyle name="_Comma_2007 5+7 SUMMARY" xfId="216" xr:uid="{00000000-0005-0000-0000-00008E000000}"/>
    <cellStyle name="_Comma_2007 7+5 - Supplemental Schedules" xfId="217" xr:uid="{00000000-0005-0000-0000-00008F000000}"/>
    <cellStyle name="_Comma_2007 7+5 Revenue Rollforward (URN)" xfId="218" xr:uid="{00000000-0005-0000-0000-000090000000}"/>
    <cellStyle name="_Comma_2007 9+3 Analysis_AP" xfId="219" xr:uid="{00000000-0005-0000-0000-000091000000}"/>
    <cellStyle name="_Comma_2007 Budget - Supplemental Schedules" xfId="220" xr:uid="{00000000-0005-0000-0000-000092000000}"/>
    <cellStyle name="_Comma_2007 Revenue Rollforward - HCDS - 10-18-07" xfId="221" xr:uid="{00000000-0005-0000-0000-000093000000}"/>
    <cellStyle name="_Comma_2007 Revenue Rollforward - HCDS - 11-02-07" xfId="222" xr:uid="{00000000-0005-0000-0000-000094000000}"/>
    <cellStyle name="_Comma_2007_2008_Growth_Slides_11_02" xfId="223" xr:uid="{00000000-0005-0000-0000-000095000000}"/>
    <cellStyle name="_Comma_2008 @ 10+2 FCST" xfId="224" xr:uid="{00000000-0005-0000-0000-000096000000}"/>
    <cellStyle name="_Comma_2008 7+5 Revenue Rollforward (URN)" xfId="225" xr:uid="{00000000-0005-0000-0000-000097000000}"/>
    <cellStyle name="_Comma_2008 Bi weekly Template" xfId="226" xr:uid="{00000000-0005-0000-0000-000098000000}"/>
    <cellStyle name="_Comma_2008 Bi-weekly SHS Best Est. &amp; Rev Rfwd 7-19-07" xfId="227" xr:uid="{00000000-0005-0000-0000-000099000000}"/>
    <cellStyle name="_Comma_2008 Bi-weekly SHS Best Est. &amp; Rev Rfwd 7-26-07" xfId="228" xr:uid="{00000000-0005-0000-0000-00009A000000}"/>
    <cellStyle name="_Comma_2008 Bi-weekly SHS Best Est. Rev Rfwd 11-02-07" xfId="229" xr:uid="{00000000-0005-0000-0000-00009B000000}"/>
    <cellStyle name="_Comma_2008 Executive Summary" xfId="230" xr:uid="{00000000-0005-0000-0000-00009C000000}"/>
    <cellStyle name="_Comma_2008 HCDS Exec Summary" xfId="231" xr:uid="{00000000-0005-0000-0000-00009D000000}"/>
    <cellStyle name="_Comma_2008 Pipeline Rollforward_HSG" xfId="232" xr:uid="{00000000-0005-0000-0000-00009E000000}"/>
    <cellStyle name="_Comma_2008 Revenue Target 8-17-07 for Heather" xfId="233" xr:uid="{00000000-0005-0000-0000-00009F000000}"/>
    <cellStyle name="_Comma_2008 Summary Detail - Dawn and John P." xfId="234" xr:uid="{00000000-0005-0000-0000-0000A0000000}"/>
    <cellStyle name="_Comma_2008 UBH Best Est  Roll 10+2 080131" xfId="235" xr:uid="{00000000-0005-0000-0000-0000A1000000}"/>
    <cellStyle name="_Comma_2008 UPLOAD Template EXTERNAL (10+2)" xfId="236" xr:uid="{00000000-0005-0000-0000-0000A2000000}"/>
    <cellStyle name="_Comma_2008-04 Power Point Load" xfId="237" xr:uid="{00000000-0005-0000-0000-0000A3000000}"/>
    <cellStyle name="_Comma_2009 2+10 Fcst Template - Schedules A-D.xls;F.xls;H.xls;M-Q use this file" xfId="238" xr:uid="{00000000-0005-0000-0000-0000A4000000}"/>
    <cellStyle name="_Comma_2009-02 Power Point Load" xfId="239" xr:uid="{00000000-0005-0000-0000-0000A5000000}"/>
    <cellStyle name="_Comma_2010 2+10_GM FCST" xfId="240" xr:uid="{00000000-0005-0000-0000-0000A6000000}"/>
    <cellStyle name="_Comma_3+9 known-gap highlevel v4" xfId="241" xr:uid="{00000000-0005-0000-0000-0000A7000000}"/>
    <cellStyle name="_Comma_3+9 Revenue Forecasting tool - essbase based" xfId="242" xr:uid="{00000000-0005-0000-0000-0000A8000000}"/>
    <cellStyle name="_Comma_5+7 Preview" xfId="243" xr:uid="{00000000-0005-0000-0000-0000A9000000}"/>
    <cellStyle name="_Comma_560" xfId="244" xr:uid="{00000000-0005-0000-0000-0000AA000000}"/>
    <cellStyle name="_Comma_7+5 Int-Ewd-Ext" xfId="245" xr:uid="{00000000-0005-0000-0000-0000AB000000}"/>
    <cellStyle name="_Comma_7+5 Pipeline Rollforward (ACN)" xfId="246" xr:uid="{00000000-0005-0000-0000-0000AC000000}"/>
    <cellStyle name="_Comma_7-19-07 SHS CEO Report Final Expanded View" xfId="247" xr:uid="{00000000-0005-0000-0000-0000AD000000}"/>
    <cellStyle name="_Comma_9+3_Budget Forecast Timeline v2." xfId="248" xr:uid="{00000000-0005-0000-0000-0000AE000000}"/>
    <cellStyle name="_Comma_A9" xfId="249" xr:uid="{00000000-0005-0000-0000-0000AF000000}"/>
    <cellStyle name="_Comma_AGP_Screen 03.25.04" xfId="250" xr:uid="{00000000-0005-0000-0000-0000B0000000}"/>
    <cellStyle name="_Comma_Bi weekly rollforward 11 1 07v2" xfId="251" xr:uid="{00000000-0005-0000-0000-0000B1000000}"/>
    <cellStyle name="_Comma_Bi weekly rollforward 11 29 08 w DV updates" xfId="252" xr:uid="{00000000-0005-0000-0000-0000B2000000}"/>
    <cellStyle name="_Comma_Bi weekly rollforward 12-13-07" xfId="253" xr:uid="{00000000-0005-0000-0000-0000B3000000}"/>
    <cellStyle name="_Comma_Bi weekly rollforward 1-24-08" xfId="254" xr:uid="{00000000-0005-0000-0000-0000B4000000}"/>
    <cellStyle name="_Comma_Bi weekly rollforward 1-9-08" xfId="255" xr:uid="{00000000-0005-0000-0000-0000B5000000}"/>
    <cellStyle name="_Comma_Bi weekly rollforward 8.16.07 v1" xfId="256" xr:uid="{00000000-0005-0000-0000-0000B6000000}"/>
    <cellStyle name="_Comma_Big Customer PL 8+4 Pierce Sch A_V1" xfId="257" xr:uid="{00000000-0005-0000-0000-0000B7000000}"/>
    <cellStyle name="_Comma_Bi-weekly SHS Best Est. Rev Rfwd 7-05-07" xfId="258" xr:uid="{00000000-0005-0000-0000-0000B8000000}"/>
    <cellStyle name="_Comma_Bi-weekly SHS Best Est. Rev Rfwd 7-26-07 Final" xfId="259" xr:uid="{00000000-0005-0000-0000-0000B9000000}"/>
    <cellStyle name="_Comma_Biweekly with Hansen model" xfId="260" xr:uid="{00000000-0005-0000-0000-0000BA000000}"/>
    <cellStyle name="_Comma_Book1" xfId="261" xr:uid="{00000000-0005-0000-0000-0000BB000000}"/>
    <cellStyle name="_Comma_Book2" xfId="262" xr:uid="{00000000-0005-0000-0000-0000BC000000}"/>
    <cellStyle name="_Comma_Bridge - 2008 Revenue Bud" xfId="263" xr:uid="{00000000-0005-0000-0000-0000BD000000}"/>
    <cellStyle name="_Comma_Bronco 2005 Guidance Summary 01.19.05" xfId="264" xr:uid="{00000000-0005-0000-0000-0000BE000000}"/>
    <cellStyle name="_Comma_Bronco Screen 10.20.04" xfId="265" xr:uid="{00000000-0005-0000-0000-0000BF000000}"/>
    <cellStyle name="_Comma_Bronco Screen 7.19.04" xfId="266" xr:uid="{00000000-0005-0000-0000-0000C0000000}"/>
    <cellStyle name="_Comma_Bronco Screen 8.21.04" xfId="267" xr:uid="{00000000-0005-0000-0000-0000C1000000}"/>
    <cellStyle name="_Comma_Bronco Ten-Year DCF Model (CD) V2 9.1.04" xfId="268" xr:uid="{00000000-0005-0000-0000-0000C2000000}"/>
    <cellStyle name="_Comma_CER (41270)" xfId="269" xr:uid="{00000000-0005-0000-0000-0000C3000000}"/>
    <cellStyle name="_Comma_Copy of Point BS Variance Analysis (BT Update) 12.16.05" xfId="270" xr:uid="{00000000-0005-0000-0000-0000C4000000}"/>
    <cellStyle name="_Comma_Copy of Point BS Variance Analysis FINAL 12.19.05 v2" xfId="271" xr:uid="{00000000-0005-0000-0000-0000C5000000}"/>
    <cellStyle name="_Comma_Cost Savings 5+7" xfId="272" xr:uid="{00000000-0005-0000-0000-0000C6000000}"/>
    <cellStyle name="_Comma_CRO Public Comps - 4.25.05" xfId="273" xr:uid="{00000000-0005-0000-0000-0000C7000000}"/>
    <cellStyle name="_Comma_DCF - 20 Year" xfId="274" xr:uid="{00000000-0005-0000-0000-0000C8000000}"/>
    <cellStyle name="_Comma_Dental 2008-2010 best estimate model 3+9 version 4-9-07" xfId="275" xr:uid="{00000000-0005-0000-0000-0000C9000000}"/>
    <cellStyle name="_Comma_Emp-Pay-PS 2006-2007-2008v4" xfId="276" xr:uid="{00000000-0005-0000-0000-0000CA000000}"/>
    <cellStyle name="_Comma_Essbase load Rev Mem COC by Channel &amp; Customer" xfId="277" xr:uid="{00000000-0005-0000-0000-0000CB000000}"/>
    <cellStyle name="_Comma_Essbase pull_HSG Consol_prod suite_revised for 7+5FC v2" xfId="278" xr:uid="{00000000-0005-0000-0000-0000CC000000}"/>
    <cellStyle name="_Comma_Est Stretch" xfId="279" xr:uid="{00000000-0005-0000-0000-0000CD000000}"/>
    <cellStyle name="_Comma_Federal NOL" xfId="280" xr:uid="{00000000-0005-0000-0000-0000CE000000}"/>
    <cellStyle name="_Comma_Financial Review 10.02.07" xfId="281" xr:uid="{00000000-0005-0000-0000-0000CF000000}"/>
    <cellStyle name="_Comma_Financial Review 8.22.07" xfId="282" xr:uid="{00000000-0005-0000-0000-0000D0000000}"/>
    <cellStyle name="_Comma_Financial Review 8.25.07" xfId="283" xr:uid="{00000000-0005-0000-0000-0000D1000000}"/>
    <cellStyle name="_Comma_Financial Slides" xfId="284" xr:uid="{00000000-0005-0000-0000-0000D2000000}"/>
    <cellStyle name="_Comma_First Health Group Detailed Screen 10.14.04" xfId="285" xr:uid="{00000000-0005-0000-0000-0000D3000000}"/>
    <cellStyle name="_Comma_First Health Model_10_05_04" xfId="286" xr:uid="{00000000-0005-0000-0000-0000D4000000}"/>
    <cellStyle name="_Comma_FTEs PS 5+7" xfId="287" xr:uid="{00000000-0005-0000-0000-0000D5000000}"/>
    <cellStyle name="_Comma_Gap Analysis" xfId="288" xr:uid="{00000000-0005-0000-0000-0000D6000000}"/>
    <cellStyle name="_Comma_GBS Bi_Weekly 02-06-08" xfId="289" xr:uid="{00000000-0005-0000-0000-0000D7000000}"/>
    <cellStyle name="_Comma_GIS_SCS Cost Control" xfId="290" xr:uid="{00000000-0005-0000-0000-0000D8000000}"/>
    <cellStyle name="_Comma_GM" xfId="291" xr:uid="{00000000-0005-0000-0000-0000D9000000}"/>
    <cellStyle name="_Comma_HCDS Exec Summary_v2" xfId="292" xr:uid="{00000000-0005-0000-0000-0000DA000000}"/>
    <cellStyle name="_Comma_HCDS FTE 5+7 by month" xfId="293" xr:uid="{00000000-0005-0000-0000-0000DB000000}"/>
    <cellStyle name="_Comma_HCDS Revenue Rollforward (HCDS)" xfId="294" xr:uid="{00000000-0005-0000-0000-0000DC000000}"/>
    <cellStyle name="_Comma_HD Comps" xfId="295" xr:uid="{00000000-0005-0000-0000-0000DD000000}"/>
    <cellStyle name="_Comma_Health Dialog Private Screen 12.13.04" xfId="296" xr:uid="{00000000-0005-0000-0000-0000DE000000}"/>
    <cellStyle name="_Comma_HNT Screen 04.20.05" xfId="297" xr:uid="{00000000-0005-0000-0000-0000DF000000}"/>
    <cellStyle name="_Comma_HNT Screen 5.7.04" xfId="298" xr:uid="{00000000-0005-0000-0000-0000E0000000}"/>
    <cellStyle name="_Comma_HNT Screen 6.16.04" xfId="299" xr:uid="{00000000-0005-0000-0000-0000E1000000}"/>
    <cellStyle name="_Comma_HSG 2008 Budget Bridge - KLD3" xfId="300" xr:uid="{00000000-0005-0000-0000-0000E2000000}"/>
    <cellStyle name="_Comma_HSG quarterly" xfId="301" xr:uid="{00000000-0005-0000-0000-0000E3000000}"/>
    <cellStyle name="_Comma_Int-Ext-EWD - GBS V2" xfId="302" xr:uid="{00000000-0005-0000-0000-0000E4000000}"/>
    <cellStyle name="_Comma_John Way New and Improved GM Analysis_2009@ 2+10" xfId="303" xr:uid="{00000000-0005-0000-0000-0000E5000000}"/>
    <cellStyle name="_Comma_Known Rev - Gap Rept 20071102" xfId="304" xr:uid="{00000000-0005-0000-0000-0000E6000000}"/>
    <cellStyle name="_Comma_lbo_short_form" xfId="305" xr:uid="{00000000-0005-0000-0000-0000E7000000}"/>
    <cellStyle name="_Comma_Magellan Screen 03.08.05" xfId="306" xr:uid="{00000000-0005-0000-0000-0000E8000000}"/>
    <cellStyle name="_Comma_Magellan Screen 12.20.04" xfId="307" xr:uid="{00000000-0005-0000-0000-0000E9000000}"/>
    <cellStyle name="_Comma_Magellan Screen 12.21.04 KJR" xfId="308" xr:uid="{00000000-0005-0000-0000-0000EA000000}"/>
    <cellStyle name="_Comma_May 2007 Product Reporting - HCDS" xfId="309" xr:uid="{00000000-0005-0000-0000-0000EB000000}"/>
    <cellStyle name="_Comma_McKesson Screen 1.07.05" xfId="310" xr:uid="{00000000-0005-0000-0000-0000EC000000}"/>
    <cellStyle name="_Comma_McKesson Screen 1.31.05" xfId="311" xr:uid="{00000000-0005-0000-0000-0000ED000000}"/>
    <cellStyle name="_Comma_McKesson Screen 4.20.05" xfId="312" xr:uid="{00000000-0005-0000-0000-0000EE000000}"/>
    <cellStyle name="_Comma_Medicaid" xfId="313" xr:uid="{00000000-0005-0000-0000-0000EF000000}"/>
    <cellStyle name="_Comma_Medicaid Comps" xfId="314" xr:uid="{00000000-0005-0000-0000-0000F0000000}"/>
    <cellStyle name="_Comma_Membership" xfId="315" xr:uid="{00000000-0005-0000-0000-0000F1000000}"/>
    <cellStyle name="_Comma_Membership Analysis 12.13.04" xfId="316" xr:uid="{00000000-0005-0000-0000-0000F2000000}"/>
    <cellStyle name="_Comma_New Mexico Tax Issue 02.15.05" xfId="317" xr:uid="{00000000-0005-0000-0000-0000F3000000}"/>
    <cellStyle name="_Comma_NOL Benefit" xfId="318" xr:uid="{00000000-0005-0000-0000-0000F4000000}"/>
    <cellStyle name="_Comma_OptumHealth ACR Targets_110607v2" xfId="319" xr:uid="{00000000-0005-0000-0000-0000F5000000}"/>
    <cellStyle name="_Comma_Ovations 2+10 Impacts_03.27.08" xfId="320" xr:uid="{00000000-0005-0000-0000-0000F6000000}"/>
    <cellStyle name="_Comma_Ovations Program Template" xfId="321" xr:uid="{00000000-0005-0000-0000-0000F7000000}"/>
    <cellStyle name="_Comma_P&amp;L Sched" xfId="322" xr:uid="{00000000-0005-0000-0000-0000F8000000}"/>
    <cellStyle name="_Comma_PacifiCare Health Systems Screening Analysis 02.04.05" xfId="323" xr:uid="{00000000-0005-0000-0000-0000F9000000}"/>
    <cellStyle name="_Comma_PacifiCare Health Systems Screening Analysis 11.22.04" xfId="324" xr:uid="{00000000-0005-0000-0000-0000FA000000}"/>
    <cellStyle name="_Comma_Page 11 - Operating Costs" xfId="325" xr:uid="{00000000-0005-0000-0000-0000FB000000}"/>
    <cellStyle name="_Comma_PHS P&amp;L Membership and Multiple Comparison 11.22.04" xfId="326" xr:uid="{00000000-0005-0000-0000-0000FC000000}"/>
    <cellStyle name="_Comma_Pierce County 2+10 revenue forecast SFO" xfId="327" xr:uid="{00000000-0005-0000-0000-0000FD000000}"/>
    <cellStyle name="_Comma_Pierce County PL 5+7 Pierce Sch A_V4" xfId="328" xr:uid="{00000000-0005-0000-0000-0000FE000000}"/>
    <cellStyle name="_Comma_Pipeline Rollforward_HSG" xfId="329" xr:uid="{00000000-0005-0000-0000-0000FF000000}"/>
    <cellStyle name="_Comma_PL Rollforward Template" xfId="330" xr:uid="{00000000-0005-0000-0000-000000010000}"/>
    <cellStyle name="_Comma_PL Summ-Detail_2007" xfId="331" xr:uid="{00000000-0005-0000-0000-000001010000}"/>
    <cellStyle name="_Comma_Productivity Docs" xfId="332" xr:uid="{00000000-0005-0000-0000-000002010000}"/>
    <cellStyle name="_Comma_Public Comps 10.27.04 (Updates)" xfId="333" xr:uid="{00000000-0005-0000-0000-000003010000}"/>
    <cellStyle name="_Comma_Public Comps 11.11.04.2005 Versionxls" xfId="334" xr:uid="{00000000-0005-0000-0000-000004010000}"/>
    <cellStyle name="_Comma_Public Comps 4.2.04" xfId="335" xr:uid="{00000000-0005-0000-0000-000005010000}"/>
    <cellStyle name="_Comma_Risk Responsibility Matrix 8.13.04" xfId="336" xr:uid="{00000000-0005-0000-0000-000006010000}"/>
    <cellStyle name="_Comma_Screening Tool - CHA 12.18.05" xfId="337" xr:uid="{00000000-0005-0000-0000-000007010000}"/>
    <cellStyle name="_Comma_SCS 7+5 Capital FCST Template" xfId="338" xr:uid="{00000000-0005-0000-0000-000008010000}"/>
    <cellStyle name="_Comma_SKM Valuation - Consideration Analysis 02.24.05" xfId="339" xr:uid="{00000000-0005-0000-0000-000009010000}"/>
    <cellStyle name="_Comma_SLT Finance Slides_081807" xfId="340" xr:uid="{00000000-0005-0000-0000-00000A010000}"/>
    <cellStyle name="_Comma_Status Update Fender 8.02.06" xfId="341" xr:uid="{00000000-0005-0000-0000-00000B010000}"/>
    <cellStyle name="_Comma_Supplemental Schedules 1+11 FCST" xfId="342" xr:uid="{00000000-0005-0000-0000-00000C010000}"/>
    <cellStyle name="_Comma_Supplemental Schedules UPDATE" xfId="343" xr:uid="{00000000-0005-0000-0000-00000D010000}"/>
    <cellStyle name="_Comma_Tsunami Comps 11.23.04 v2" xfId="344" xr:uid="{00000000-0005-0000-0000-00000E010000}"/>
    <cellStyle name="_Comma_Tsunami Comps2" xfId="345" xr:uid="{00000000-0005-0000-0000-00000F010000}"/>
    <cellStyle name="_Comma_TZIX Screen 05.07.04" xfId="346" xr:uid="{00000000-0005-0000-0000-000010010000}"/>
    <cellStyle name="_Comma_UBH Bi-Weekly 110107_10+2" xfId="347" xr:uid="{00000000-0005-0000-0000-000011010000}"/>
    <cellStyle name="_Comma_Walgreen Co Screen 03.14.05" xfId="348" xr:uid="{00000000-0005-0000-0000-000012010000}"/>
    <cellStyle name="_Comma_WebMD Screen 01.08.05" xfId="349" xr:uid="{00000000-0005-0000-0000-000013010000}"/>
    <cellStyle name="_Comma_WebMD Screen 01.10.05" xfId="350" xr:uid="{00000000-0005-0000-0000-000014010000}"/>
    <cellStyle name="_Comma_Wellness 2007 5+7 Forecast" xfId="351" xr:uid="{00000000-0005-0000-0000-000015010000}"/>
    <cellStyle name="_Comma_Worksheet in 2008 Business Plan Review Template_final" xfId="352" xr:uid="{00000000-0005-0000-0000-000016010000}"/>
    <cellStyle name="_Comma_Worksheet in Supplemental Presentation" xfId="353" xr:uid="{00000000-0005-0000-0000-000017010000}"/>
    <cellStyle name="_Currency" xfId="354" xr:uid="{00000000-0005-0000-0000-000018010000}"/>
    <cellStyle name="_Currency_0+12 Care Solutions WD7 1.10.08 v3 - to SCS" xfId="355" xr:uid="{00000000-0005-0000-0000-000019010000}"/>
    <cellStyle name="_Currency_0+12 Forecast" xfId="356" xr:uid="{00000000-0005-0000-0000-00001A010000}"/>
    <cellStyle name="_Currency_0+12 HSG FINAL" xfId="357" xr:uid="{00000000-0005-0000-0000-00001B010000}"/>
    <cellStyle name="_Currency_10+2 Rollforward template" xfId="358" xr:uid="{00000000-0005-0000-0000-00001C010000}"/>
    <cellStyle name="_Currency_2004_2005 EBITDA Bridge" xfId="359" xr:uid="{00000000-0005-0000-0000-00001D010000}"/>
    <cellStyle name="_Currency_2007 3+9 - Supplemental Schedules" xfId="360" xr:uid="{00000000-0005-0000-0000-00001E010000}"/>
    <cellStyle name="_Currency_2007 3+9 Forecast - Disease Solutions V4" xfId="361" xr:uid="{00000000-0005-0000-0000-00001F010000}"/>
    <cellStyle name="_Currency_2007 3+9 Margins" xfId="362" xr:uid="{00000000-0005-0000-0000-000020010000}"/>
    <cellStyle name="_Currency_2007 3+9 SUMMARY" xfId="363" xr:uid="{00000000-0005-0000-0000-000021010000}"/>
    <cellStyle name="_Currency_2007 3+9 SUMMARY 04.14.07" xfId="364" xr:uid="{00000000-0005-0000-0000-000022010000}"/>
    <cellStyle name="_Currency_2007 5+7 - Supplemental Schedules (v3)" xfId="365" xr:uid="{00000000-0005-0000-0000-000023010000}"/>
    <cellStyle name="_Currency_2007 5+7 SUMMARY" xfId="366" xr:uid="{00000000-0005-0000-0000-000024010000}"/>
    <cellStyle name="_Currency_2007 7+5 - Supplemental Schedules" xfId="367" xr:uid="{00000000-0005-0000-0000-000025010000}"/>
    <cellStyle name="_Currency_2007 7+5 Revenue Rollforward (URN)" xfId="368" xr:uid="{00000000-0005-0000-0000-000026010000}"/>
    <cellStyle name="_Currency_2007 9+3 Analysis_AP" xfId="369" xr:uid="{00000000-0005-0000-0000-000027010000}"/>
    <cellStyle name="_Currency_2007 Budget - Supplemental Schedules" xfId="370" xr:uid="{00000000-0005-0000-0000-000028010000}"/>
    <cellStyle name="_Currency_2007 Revenue Rollforward - HCDS - 10-18-07" xfId="371" xr:uid="{00000000-0005-0000-0000-000029010000}"/>
    <cellStyle name="_Currency_2007 Revenue Rollforward - HCDS - 11-02-07" xfId="372" xr:uid="{00000000-0005-0000-0000-00002A010000}"/>
    <cellStyle name="_Currency_2007_2008_Growth_Slides_11_02" xfId="373" xr:uid="{00000000-0005-0000-0000-00002B010000}"/>
    <cellStyle name="_Currency_2008 @ 10+2 FCST" xfId="374" xr:uid="{00000000-0005-0000-0000-00002C010000}"/>
    <cellStyle name="_Currency_2008 7+5 Revenue Rollforward (URN)" xfId="375" xr:uid="{00000000-0005-0000-0000-00002D010000}"/>
    <cellStyle name="_Currency_2008 Bi weekly Template" xfId="376" xr:uid="{00000000-0005-0000-0000-00002E010000}"/>
    <cellStyle name="_Currency_2008 Bi-weekly SHS Best Est. &amp; Rev Rfwd 7-19-07" xfId="377" xr:uid="{00000000-0005-0000-0000-00002F010000}"/>
    <cellStyle name="_Currency_2008 Bi-weekly SHS Best Est. &amp; Rev Rfwd 7-26-07" xfId="378" xr:uid="{00000000-0005-0000-0000-000030010000}"/>
    <cellStyle name="_Currency_2008 Bi-weekly SHS Best Est. Rev Rfwd 11-02-07" xfId="379" xr:uid="{00000000-0005-0000-0000-000031010000}"/>
    <cellStyle name="_Currency_2008 Executive Summary" xfId="380" xr:uid="{00000000-0005-0000-0000-000032010000}"/>
    <cellStyle name="_Currency_2008 HCDS Exec Summary" xfId="381" xr:uid="{00000000-0005-0000-0000-000033010000}"/>
    <cellStyle name="_Currency_2008 Pipeline Rollforward_HSG" xfId="382" xr:uid="{00000000-0005-0000-0000-000034010000}"/>
    <cellStyle name="_Currency_2008 Revenue Target 8-17-07 for Heather" xfId="383" xr:uid="{00000000-0005-0000-0000-000035010000}"/>
    <cellStyle name="_Currency_2008 Summary Detail - Dawn and John P." xfId="384" xr:uid="{00000000-0005-0000-0000-000036010000}"/>
    <cellStyle name="_Currency_2008 UBH Best Est  Roll 10+2 080131" xfId="385" xr:uid="{00000000-0005-0000-0000-000037010000}"/>
    <cellStyle name="_Currency_2008 UPLOAD Template EXTERNAL (10+2)" xfId="386" xr:uid="{00000000-0005-0000-0000-000038010000}"/>
    <cellStyle name="_Currency_2008-04 Power Point Load" xfId="387" xr:uid="{00000000-0005-0000-0000-000039010000}"/>
    <cellStyle name="_Currency_2009 2+10 Fcst Template - Schedules A-D.xls;F.xls;H.xls;M-Q use this file" xfId="388" xr:uid="{00000000-0005-0000-0000-00003A010000}"/>
    <cellStyle name="_Currency_2009-02 Power Point Load" xfId="389" xr:uid="{00000000-0005-0000-0000-00003B010000}"/>
    <cellStyle name="_Currency_2010 2+10_GM FCST" xfId="390" xr:uid="{00000000-0005-0000-0000-00003C010000}"/>
    <cellStyle name="_Currency_3+9 known-gap highlevel v4" xfId="391" xr:uid="{00000000-0005-0000-0000-00003D010000}"/>
    <cellStyle name="_Currency_3+9 Revenue Forecasting tool - essbase based" xfId="392" xr:uid="{00000000-0005-0000-0000-00003E010000}"/>
    <cellStyle name="_Currency_5+7 Preview" xfId="393" xr:uid="{00000000-0005-0000-0000-00003F010000}"/>
    <cellStyle name="_Currency_560" xfId="394" xr:uid="{00000000-0005-0000-0000-000040010000}"/>
    <cellStyle name="_Currency_7+5 Int-Ewd-Ext" xfId="395" xr:uid="{00000000-0005-0000-0000-000041010000}"/>
    <cellStyle name="_Currency_7+5 Pipeline Rollforward (ACN)" xfId="396" xr:uid="{00000000-0005-0000-0000-000042010000}"/>
    <cellStyle name="_Currency_7-19-07 SHS CEO Report Final Expanded View" xfId="397" xr:uid="{00000000-0005-0000-0000-000043010000}"/>
    <cellStyle name="_Currency_9+3_Budget Forecast Timeline v2." xfId="398" xr:uid="{00000000-0005-0000-0000-000044010000}"/>
    <cellStyle name="_Currency_A9" xfId="399" xr:uid="{00000000-0005-0000-0000-000045010000}"/>
    <cellStyle name="_Currency_Bi weekly rollforward 11 1 07v2" xfId="400" xr:uid="{00000000-0005-0000-0000-000046010000}"/>
    <cellStyle name="_Currency_Bi weekly rollforward 11 29 08 w DV updates" xfId="401" xr:uid="{00000000-0005-0000-0000-000047010000}"/>
    <cellStyle name="_Currency_Bi weekly rollforward 12-13-07" xfId="402" xr:uid="{00000000-0005-0000-0000-000048010000}"/>
    <cellStyle name="_Currency_Bi weekly rollforward 1-24-08" xfId="403" xr:uid="{00000000-0005-0000-0000-000049010000}"/>
    <cellStyle name="_Currency_Bi weekly rollforward 1-9-08" xfId="404" xr:uid="{00000000-0005-0000-0000-00004A010000}"/>
    <cellStyle name="_Currency_Bi weekly rollforward 8.16.07 v1" xfId="405" xr:uid="{00000000-0005-0000-0000-00004B010000}"/>
    <cellStyle name="_Currency_Big Customer PL 8+4 Pierce Sch A_V1" xfId="406" xr:uid="{00000000-0005-0000-0000-00004C010000}"/>
    <cellStyle name="_Currency_Bi-weekly SHS Best Est. Rev Rfwd 7-05-07" xfId="407" xr:uid="{00000000-0005-0000-0000-00004D010000}"/>
    <cellStyle name="_Currency_Bi-weekly SHS Best Est. Rev Rfwd 7-26-07 Final" xfId="408" xr:uid="{00000000-0005-0000-0000-00004E010000}"/>
    <cellStyle name="_Currency_Biweekly with Hansen model" xfId="409" xr:uid="{00000000-0005-0000-0000-00004F010000}"/>
    <cellStyle name="_Currency_Book_commissaires_Sept12" xfId="410" xr:uid="{00000000-0005-0000-0000-000050010000}"/>
    <cellStyle name="_Currency_Book1" xfId="411" xr:uid="{00000000-0005-0000-0000-000051010000}"/>
    <cellStyle name="_Currency_Book2" xfId="412" xr:uid="{00000000-0005-0000-0000-000052010000}"/>
    <cellStyle name="_Currency_Bridge - 2008 Revenue Bud" xfId="413" xr:uid="{00000000-0005-0000-0000-000053010000}"/>
    <cellStyle name="_Currency_Bronco 2005 Guidance Summary 01.19.05" xfId="414" xr:uid="{00000000-0005-0000-0000-000054010000}"/>
    <cellStyle name="_Currency_Bronco Screen 10.20.04" xfId="415" xr:uid="{00000000-0005-0000-0000-000055010000}"/>
    <cellStyle name="_Currency_Bronco Screen 8.21.04" xfId="416" xr:uid="{00000000-0005-0000-0000-000056010000}"/>
    <cellStyle name="_Currency_Bronco Ten-Year DCF Model (CD) V2 9.1.04" xfId="417" xr:uid="{00000000-0005-0000-0000-000057010000}"/>
    <cellStyle name="_Currency_CER (41270)" xfId="418" xr:uid="{00000000-0005-0000-0000-000058010000}"/>
    <cellStyle name="_Currency_CHARTERHOUSE OPERATING MODEL- Revised July 25" xfId="419" xr:uid="{00000000-0005-0000-0000-000059010000}"/>
    <cellStyle name="_Currency_Copy of Point BS Variance Analysis (BT Update) 12.16.05" xfId="420" xr:uid="{00000000-0005-0000-0000-00005A010000}"/>
    <cellStyle name="_Currency_Copy of Point BS Variance Analysis FINAL 12.19.05 v2" xfId="421" xr:uid="{00000000-0005-0000-0000-00005B010000}"/>
    <cellStyle name="_Currency_Cost Savings 5+7" xfId="422" xr:uid="{00000000-0005-0000-0000-00005C010000}"/>
    <cellStyle name="_Currency_DCF - 20 Year" xfId="423" xr:uid="{00000000-0005-0000-0000-00005D010000}"/>
    <cellStyle name="_Currency_Dental 2008-2010 best estimate model 3+9 version 4-9-07" xfId="424" xr:uid="{00000000-0005-0000-0000-00005E010000}"/>
    <cellStyle name="_Currency_Emp-Pay-PS 2006-2007-2008v4" xfId="425" xr:uid="{00000000-0005-0000-0000-00005F010000}"/>
    <cellStyle name="_Currency_Essbase load Rev Mem COC by Channel &amp; Customer" xfId="426" xr:uid="{00000000-0005-0000-0000-000060010000}"/>
    <cellStyle name="_Currency_Essbase pull_HSG Consol_prod suite_revised for 7+5FC v2" xfId="427" xr:uid="{00000000-0005-0000-0000-000061010000}"/>
    <cellStyle name="_Currency_Est Stretch" xfId="428" xr:uid="{00000000-0005-0000-0000-000062010000}"/>
    <cellStyle name="_Currency_Financial Review 10.02.07" xfId="429" xr:uid="{00000000-0005-0000-0000-000063010000}"/>
    <cellStyle name="_Currency_Financial Review 8.22.07" xfId="430" xr:uid="{00000000-0005-0000-0000-000064010000}"/>
    <cellStyle name="_Currency_Financial Review 8.25.07" xfId="431" xr:uid="{00000000-0005-0000-0000-000065010000}"/>
    <cellStyle name="_Currency_Financial Slides" xfId="432" xr:uid="{00000000-0005-0000-0000-000066010000}"/>
    <cellStyle name="_Currency_FTEs PS 5+7" xfId="433" xr:uid="{00000000-0005-0000-0000-000067010000}"/>
    <cellStyle name="_Currency_Gap Analysis" xfId="434" xr:uid="{00000000-0005-0000-0000-000068010000}"/>
    <cellStyle name="_Currency_GBS Bi_Weekly 02-06-08" xfId="435" xr:uid="{00000000-0005-0000-0000-000069010000}"/>
    <cellStyle name="_Currency_GIS_SCS Cost Control" xfId="436" xr:uid="{00000000-0005-0000-0000-00006A010000}"/>
    <cellStyle name="_Currency_GM" xfId="437" xr:uid="{00000000-0005-0000-0000-00006B010000}"/>
    <cellStyle name="_Currency_HCDS Exec Summary_v2" xfId="438" xr:uid="{00000000-0005-0000-0000-00006C010000}"/>
    <cellStyle name="_Currency_HCDS FTE 5+7 by month" xfId="439" xr:uid="{00000000-0005-0000-0000-00006D010000}"/>
    <cellStyle name="_Currency_HCDS Revenue Rollforward (HCDS)" xfId="440" xr:uid="{00000000-0005-0000-0000-00006E010000}"/>
    <cellStyle name="_Currency_HSG 2008 Budget Bridge - KLD3" xfId="441" xr:uid="{00000000-0005-0000-0000-00006F010000}"/>
    <cellStyle name="_Currency_HSG quarterly" xfId="442" xr:uid="{00000000-0005-0000-0000-000070010000}"/>
    <cellStyle name="_Currency_HSS IS DCF 10 Year - 12.23.04" xfId="443" xr:uid="{00000000-0005-0000-0000-000071010000}"/>
    <cellStyle name="_Currency_Int-Ext-EWD - GBS V2" xfId="444" xr:uid="{00000000-0005-0000-0000-000072010000}"/>
    <cellStyle name="_Currency_John Way New and Improved GM Analysis_2009@ 2+10" xfId="445" xr:uid="{00000000-0005-0000-0000-000073010000}"/>
    <cellStyle name="_Currency_Known Rev - Gap Rept 20071102" xfId="446" xr:uid="{00000000-0005-0000-0000-000074010000}"/>
    <cellStyle name="_Currency_lbo_short_form" xfId="447" xr:uid="{00000000-0005-0000-0000-000075010000}"/>
    <cellStyle name="_Currency_May 2007 Product Reporting - HCDS" xfId="448" xr:uid="{00000000-0005-0000-0000-000076010000}"/>
    <cellStyle name="_Currency_Membership" xfId="449" xr:uid="{00000000-0005-0000-0000-000077010000}"/>
    <cellStyle name="_Currency_model for lehman 19jul02" xfId="450" xr:uid="{00000000-0005-0000-0000-000078010000}"/>
    <cellStyle name="_Currency_New Mexico Tax Issue 02.15.05" xfId="451" xr:uid="{00000000-0005-0000-0000-000079010000}"/>
    <cellStyle name="_Currency_OptumHealth ACR Targets_110607v2" xfId="452" xr:uid="{00000000-0005-0000-0000-00007A010000}"/>
    <cellStyle name="_Currency_Ovations 2+10 Impacts_03.27.08" xfId="453" xr:uid="{00000000-0005-0000-0000-00007B010000}"/>
    <cellStyle name="_Currency_Ovations Program Template" xfId="454" xr:uid="{00000000-0005-0000-0000-00007C010000}"/>
    <cellStyle name="_Currency_P&amp;L Sched" xfId="455" xr:uid="{00000000-0005-0000-0000-00007D010000}"/>
    <cellStyle name="_Currency_PacifiCare Health Systems Screening Analysis 02.04.05" xfId="456" xr:uid="{00000000-0005-0000-0000-00007E010000}"/>
    <cellStyle name="_Currency_Page 11 - Operating Costs" xfId="457" xr:uid="{00000000-0005-0000-0000-00007F010000}"/>
    <cellStyle name="_Currency_pi5" xfId="458" xr:uid="{00000000-0005-0000-0000-000080010000}"/>
    <cellStyle name="_Currency_pi5_Report 3" xfId="459" xr:uid="{00000000-0005-0000-0000-000081010000}"/>
    <cellStyle name="_Currency_pi5_Sheet2" xfId="460" xr:uid="{00000000-0005-0000-0000-000082010000}"/>
    <cellStyle name="_Currency_pi5_Sheet3" xfId="461" xr:uid="{00000000-0005-0000-0000-000083010000}"/>
    <cellStyle name="_Currency_Pierce County 2+10 revenue forecast SFO" xfId="462" xr:uid="{00000000-0005-0000-0000-000084010000}"/>
    <cellStyle name="_Currency_Pierce County PL 5+7 Pierce Sch A_V4" xfId="463" xr:uid="{00000000-0005-0000-0000-000085010000}"/>
    <cellStyle name="_Currency_Pipeline Rollforward_HSG" xfId="464" xr:uid="{00000000-0005-0000-0000-000086010000}"/>
    <cellStyle name="_Currency_PL Rollforward Template" xfId="465" xr:uid="{00000000-0005-0000-0000-000087010000}"/>
    <cellStyle name="_Currency_PL Summ-Detail_2007" xfId="466" xr:uid="{00000000-0005-0000-0000-000088010000}"/>
    <cellStyle name="_Currency_Productivity Docs" xfId="467" xr:uid="{00000000-0005-0000-0000-000089010000}"/>
    <cellStyle name="_Currency_Revised Downside Case 25 July" xfId="468" xr:uid="{00000000-0005-0000-0000-00008A010000}"/>
    <cellStyle name="_Currency_Revised Downside Case 25 July_LBO Model for Banks (with Lehman cases)" xfId="469" xr:uid="{00000000-0005-0000-0000-00008B010000}"/>
    <cellStyle name="_Currency_Risk Responsibility Matrix 8.13.04" xfId="470" xr:uid="{00000000-0005-0000-0000-00008C010000}"/>
    <cellStyle name="_Currency_Screening Tool - CHA 12.18.05" xfId="471" xr:uid="{00000000-0005-0000-0000-00008D010000}"/>
    <cellStyle name="_Currency_SCS 7+5 Capital FCST Template" xfId="472" xr:uid="{00000000-0005-0000-0000-00008E010000}"/>
    <cellStyle name="_Currency_SKM Valuation - Consideration Analysis 02.24.05" xfId="473" xr:uid="{00000000-0005-0000-0000-00008F010000}"/>
    <cellStyle name="_Currency_SLT Finance Slides_081807" xfId="474" xr:uid="{00000000-0005-0000-0000-000090010000}"/>
    <cellStyle name="_Currency_Status Update Fender 8.02.06" xfId="475" xr:uid="{00000000-0005-0000-0000-000091010000}"/>
    <cellStyle name="_Currency_Supplemental Schedules 1+11 FCST" xfId="476" xr:uid="{00000000-0005-0000-0000-000092010000}"/>
    <cellStyle name="_Currency_Supplemental Schedules UPDATE" xfId="477" xr:uid="{00000000-0005-0000-0000-000093010000}"/>
    <cellStyle name="_Currency_surbid4 cloture" xfId="478" xr:uid="{00000000-0005-0000-0000-000094010000}"/>
    <cellStyle name="_Currency_surbid4 cloture_1" xfId="479" xr:uid="{00000000-0005-0000-0000-000095010000}"/>
    <cellStyle name="_Currency_surbid4 cloture_1_Report 3" xfId="480" xr:uid="{00000000-0005-0000-0000-000096010000}"/>
    <cellStyle name="_Currency_surbid4 cloture_1_Sheet2" xfId="481" xr:uid="{00000000-0005-0000-0000-000097010000}"/>
    <cellStyle name="_Currency_surbid4 cloture_1_Sheet3" xfId="482" xr:uid="{00000000-0005-0000-0000-000098010000}"/>
    <cellStyle name="_Currency_surbid4 cloture_Report 3" xfId="483" xr:uid="{00000000-0005-0000-0000-000099010000}"/>
    <cellStyle name="_Currency_surbid4 cloture_Sheet2" xfId="484" xr:uid="{00000000-0005-0000-0000-00009A010000}"/>
    <cellStyle name="_Currency_surbid4 cloture_Sheet3" xfId="485" xr:uid="{00000000-0005-0000-0000-00009B010000}"/>
    <cellStyle name="_Currency_TallGuy first model" xfId="486" xr:uid="{00000000-0005-0000-0000-00009C010000}"/>
    <cellStyle name="_Currency_tropicos5" xfId="487" xr:uid="{00000000-0005-0000-0000-00009D010000}"/>
    <cellStyle name="_Currency_tropicos5_victoria 6nov01" xfId="488" xr:uid="{00000000-0005-0000-0000-00009E010000}"/>
    <cellStyle name="_Currency_UBH Bi-Weekly 110107_10+2" xfId="489" xr:uid="{00000000-0005-0000-0000-00009F010000}"/>
    <cellStyle name="_Currency_valuation report_Sept10b" xfId="490" xr:uid="{00000000-0005-0000-0000-0000A0010000}"/>
    <cellStyle name="_Currency_voice1.xls Chart 1" xfId="491" xr:uid="{00000000-0005-0000-0000-0000A1010000}"/>
    <cellStyle name="_Currency_voice1.xls Chart 1_victoria 6nov01" xfId="492" xr:uid="{00000000-0005-0000-0000-0000A2010000}"/>
    <cellStyle name="_Currency_VSTA ODSY 11.17.03" xfId="493" xr:uid="{00000000-0005-0000-0000-0000A3010000}"/>
    <cellStyle name="_Currency_Wellness 2007 5+7 Forecast" xfId="494" xr:uid="{00000000-0005-0000-0000-0000A4010000}"/>
    <cellStyle name="_Currency_Worksheet in 2008 Business Plan Review Template_final" xfId="495" xr:uid="{00000000-0005-0000-0000-0000A5010000}"/>
    <cellStyle name="_Currency_Worksheet in Supplemental Presentation" xfId="496" xr:uid="{00000000-0005-0000-0000-0000A6010000}"/>
    <cellStyle name="_CurrencySpace" xfId="497" xr:uid="{00000000-0005-0000-0000-0000A7010000}"/>
    <cellStyle name="_CurrencySpace_0+12 Care Solutions WD7 1.10.08 v3 - to SCS" xfId="498" xr:uid="{00000000-0005-0000-0000-0000A8010000}"/>
    <cellStyle name="_CurrencySpace_0+12 Forecast" xfId="499" xr:uid="{00000000-0005-0000-0000-0000A9010000}"/>
    <cellStyle name="_CurrencySpace_0+12 HSG FINAL" xfId="500" xr:uid="{00000000-0005-0000-0000-0000AA010000}"/>
    <cellStyle name="_CurrencySpace_10+2 Rollforward template" xfId="501" xr:uid="{00000000-0005-0000-0000-0000AB010000}"/>
    <cellStyle name="_CurrencySpace_2004_2005 EBITDA Bridge" xfId="502" xr:uid="{00000000-0005-0000-0000-0000AC010000}"/>
    <cellStyle name="_CurrencySpace_2007 3+9 - Supplemental Schedules" xfId="503" xr:uid="{00000000-0005-0000-0000-0000AD010000}"/>
    <cellStyle name="_CurrencySpace_2007 3+9 Forecast - Disease Solutions V4" xfId="504" xr:uid="{00000000-0005-0000-0000-0000AE010000}"/>
    <cellStyle name="_CurrencySpace_2007 3+9 Margins" xfId="505" xr:uid="{00000000-0005-0000-0000-0000AF010000}"/>
    <cellStyle name="_CurrencySpace_2007 3+9 SUMMARY" xfId="506" xr:uid="{00000000-0005-0000-0000-0000B0010000}"/>
    <cellStyle name="_CurrencySpace_2007 3+9 SUMMARY 04.14.07" xfId="507" xr:uid="{00000000-0005-0000-0000-0000B1010000}"/>
    <cellStyle name="_CurrencySpace_2007 5+7 - Supplemental Schedules (v3)" xfId="508" xr:uid="{00000000-0005-0000-0000-0000B2010000}"/>
    <cellStyle name="_CurrencySpace_2007 5+7 SUMMARY" xfId="509" xr:uid="{00000000-0005-0000-0000-0000B3010000}"/>
    <cellStyle name="_CurrencySpace_2007 7+5 - Supplemental Schedules" xfId="510" xr:uid="{00000000-0005-0000-0000-0000B4010000}"/>
    <cellStyle name="_CurrencySpace_2007 7+5 Revenue Rollforward (URN)" xfId="511" xr:uid="{00000000-0005-0000-0000-0000B5010000}"/>
    <cellStyle name="_CurrencySpace_2007 9+3 Analysis_AP" xfId="512" xr:uid="{00000000-0005-0000-0000-0000B6010000}"/>
    <cellStyle name="_CurrencySpace_2007 Budget - Supplemental Schedules" xfId="513" xr:uid="{00000000-0005-0000-0000-0000B7010000}"/>
    <cellStyle name="_CurrencySpace_2007 Revenue Rollforward - HCDS - 10-18-07" xfId="514" xr:uid="{00000000-0005-0000-0000-0000B8010000}"/>
    <cellStyle name="_CurrencySpace_2007 Revenue Rollforward - HCDS - 11-02-07" xfId="515" xr:uid="{00000000-0005-0000-0000-0000B9010000}"/>
    <cellStyle name="_CurrencySpace_2007_2008_Growth_Slides_11_02" xfId="516" xr:uid="{00000000-0005-0000-0000-0000BA010000}"/>
    <cellStyle name="_CurrencySpace_2008 @ 10+2 FCST" xfId="517" xr:uid="{00000000-0005-0000-0000-0000BB010000}"/>
    <cellStyle name="_CurrencySpace_2008 7+5 Revenue Rollforward (URN)" xfId="518" xr:uid="{00000000-0005-0000-0000-0000BC010000}"/>
    <cellStyle name="_CurrencySpace_2008 Bi weekly Template" xfId="519" xr:uid="{00000000-0005-0000-0000-0000BD010000}"/>
    <cellStyle name="_CurrencySpace_2008 Bi-weekly SHS Best Est. &amp; Rev Rfwd 7-19-07" xfId="520" xr:uid="{00000000-0005-0000-0000-0000BE010000}"/>
    <cellStyle name="_CurrencySpace_2008 Bi-weekly SHS Best Est. &amp; Rev Rfwd 7-26-07" xfId="521" xr:uid="{00000000-0005-0000-0000-0000BF010000}"/>
    <cellStyle name="_CurrencySpace_2008 Bi-weekly SHS Best Est. Rev Rfwd 11-02-07" xfId="522" xr:uid="{00000000-0005-0000-0000-0000C0010000}"/>
    <cellStyle name="_CurrencySpace_2008 Executive Summary" xfId="523" xr:uid="{00000000-0005-0000-0000-0000C1010000}"/>
    <cellStyle name="_CurrencySpace_2008 HCDS Exec Summary" xfId="524" xr:uid="{00000000-0005-0000-0000-0000C2010000}"/>
    <cellStyle name="_CurrencySpace_2008 Pipeline Rollforward_HSG" xfId="525" xr:uid="{00000000-0005-0000-0000-0000C3010000}"/>
    <cellStyle name="_CurrencySpace_2008 Revenue Target 8-17-07 for Heather" xfId="526" xr:uid="{00000000-0005-0000-0000-0000C4010000}"/>
    <cellStyle name="_CurrencySpace_2008 Summary Detail - Dawn and John P." xfId="527" xr:uid="{00000000-0005-0000-0000-0000C5010000}"/>
    <cellStyle name="_CurrencySpace_2008 UBH Best Est  Roll 10+2 080131" xfId="528" xr:uid="{00000000-0005-0000-0000-0000C6010000}"/>
    <cellStyle name="_CurrencySpace_2008 UPLOAD Template EXTERNAL (10+2)" xfId="529" xr:uid="{00000000-0005-0000-0000-0000C7010000}"/>
    <cellStyle name="_CurrencySpace_2008-04 Power Point Load" xfId="530" xr:uid="{00000000-0005-0000-0000-0000C8010000}"/>
    <cellStyle name="_CurrencySpace_2009 2+10 Fcst Template - Schedules A-D.xls;F.xls;H.xls;M-Q use this file" xfId="531" xr:uid="{00000000-0005-0000-0000-0000C9010000}"/>
    <cellStyle name="_CurrencySpace_2009-02 Power Point Load" xfId="532" xr:uid="{00000000-0005-0000-0000-0000CA010000}"/>
    <cellStyle name="_CurrencySpace_2010 2+10_GM FCST" xfId="533" xr:uid="{00000000-0005-0000-0000-0000CB010000}"/>
    <cellStyle name="_CurrencySpace_3+9 known-gap highlevel v4" xfId="534" xr:uid="{00000000-0005-0000-0000-0000CC010000}"/>
    <cellStyle name="_CurrencySpace_3+9 Revenue Forecasting tool - essbase based" xfId="535" xr:uid="{00000000-0005-0000-0000-0000CD010000}"/>
    <cellStyle name="_CurrencySpace_5+7 Preview" xfId="536" xr:uid="{00000000-0005-0000-0000-0000CE010000}"/>
    <cellStyle name="_CurrencySpace_560" xfId="537" xr:uid="{00000000-0005-0000-0000-0000CF010000}"/>
    <cellStyle name="_CurrencySpace_7+5 Int-Ewd-Ext" xfId="538" xr:uid="{00000000-0005-0000-0000-0000D0010000}"/>
    <cellStyle name="_CurrencySpace_7+5 Pipeline Rollforward (ACN)" xfId="539" xr:uid="{00000000-0005-0000-0000-0000D1010000}"/>
    <cellStyle name="_CurrencySpace_7-19-07 SHS CEO Report Final Expanded View" xfId="540" xr:uid="{00000000-0005-0000-0000-0000D2010000}"/>
    <cellStyle name="_CurrencySpace_9+3_Budget Forecast Timeline v2." xfId="541" xr:uid="{00000000-0005-0000-0000-0000D3010000}"/>
    <cellStyle name="_CurrencySpace_A9" xfId="542" xr:uid="{00000000-0005-0000-0000-0000D4010000}"/>
    <cellStyle name="_CurrencySpace_Bi weekly rollforward 11 1 07v2" xfId="543" xr:uid="{00000000-0005-0000-0000-0000D5010000}"/>
    <cellStyle name="_CurrencySpace_Bi weekly rollforward 11 29 08 w DV updates" xfId="544" xr:uid="{00000000-0005-0000-0000-0000D6010000}"/>
    <cellStyle name="_CurrencySpace_Bi weekly rollforward 12-13-07" xfId="545" xr:uid="{00000000-0005-0000-0000-0000D7010000}"/>
    <cellStyle name="_CurrencySpace_Bi weekly rollforward 1-24-08" xfId="546" xr:uid="{00000000-0005-0000-0000-0000D8010000}"/>
    <cellStyle name="_CurrencySpace_Bi weekly rollforward 1-9-08" xfId="547" xr:uid="{00000000-0005-0000-0000-0000D9010000}"/>
    <cellStyle name="_CurrencySpace_Bi weekly rollforward 8.16.07 v1" xfId="548" xr:uid="{00000000-0005-0000-0000-0000DA010000}"/>
    <cellStyle name="_CurrencySpace_Big Customer PL 8+4 Pierce Sch A_V1" xfId="549" xr:uid="{00000000-0005-0000-0000-0000DB010000}"/>
    <cellStyle name="_CurrencySpace_Bi-weekly SHS Best Est. Rev Rfwd 7-05-07" xfId="550" xr:uid="{00000000-0005-0000-0000-0000DC010000}"/>
    <cellStyle name="_CurrencySpace_Bi-weekly SHS Best Est. Rev Rfwd 7-26-07 Final" xfId="551" xr:uid="{00000000-0005-0000-0000-0000DD010000}"/>
    <cellStyle name="_CurrencySpace_Biweekly with Hansen model" xfId="552" xr:uid="{00000000-0005-0000-0000-0000DE010000}"/>
    <cellStyle name="_CurrencySpace_Book1" xfId="553" xr:uid="{00000000-0005-0000-0000-0000DF010000}"/>
    <cellStyle name="_CurrencySpace_Book2" xfId="554" xr:uid="{00000000-0005-0000-0000-0000E0010000}"/>
    <cellStyle name="_CurrencySpace_Bridge - 2008 Revenue Bud" xfId="555" xr:uid="{00000000-0005-0000-0000-0000E1010000}"/>
    <cellStyle name="_CurrencySpace_Bronco 2005 Guidance Summary 01.19.05" xfId="556" xr:uid="{00000000-0005-0000-0000-0000E2010000}"/>
    <cellStyle name="_CurrencySpace_Bronco Screen 10.20.04" xfId="557" xr:uid="{00000000-0005-0000-0000-0000E3010000}"/>
    <cellStyle name="_CurrencySpace_Bronco Screen 8.21.04" xfId="558" xr:uid="{00000000-0005-0000-0000-0000E4010000}"/>
    <cellStyle name="_CurrencySpace_Bronco Ten-Year DCF Model (CD) V2 9.1.04" xfId="559" xr:uid="{00000000-0005-0000-0000-0000E5010000}"/>
    <cellStyle name="_CurrencySpace_Capex per UMTS Potential" xfId="560" xr:uid="{00000000-0005-0000-0000-0000E6010000}"/>
    <cellStyle name="_CurrencySpace_CER (41270)" xfId="561" xr:uid="{00000000-0005-0000-0000-0000E7010000}"/>
    <cellStyle name="_CurrencySpace_Copy of Point BS Variance Analysis (BT Update) 12.16.05" xfId="562" xr:uid="{00000000-0005-0000-0000-0000E8010000}"/>
    <cellStyle name="_CurrencySpace_Copy of Point BS Variance Analysis FINAL 12.19.05 v2" xfId="563" xr:uid="{00000000-0005-0000-0000-0000E9010000}"/>
    <cellStyle name="_CurrencySpace_Cost Savings 5+7" xfId="564" xr:uid="{00000000-0005-0000-0000-0000EA010000}"/>
    <cellStyle name="_CurrencySpace_DCF - 20 Year" xfId="565" xr:uid="{00000000-0005-0000-0000-0000EB010000}"/>
    <cellStyle name="_CurrencySpace_Dental 2008-2010 best estimate model 3+9 version 4-9-07" xfId="566" xr:uid="{00000000-0005-0000-0000-0000EC010000}"/>
    <cellStyle name="_CurrencySpace_Emp-Pay-PS 2006-2007-2008v4" xfId="567" xr:uid="{00000000-0005-0000-0000-0000ED010000}"/>
    <cellStyle name="_CurrencySpace_Essbase load Rev Mem COC by Channel &amp; Customer" xfId="568" xr:uid="{00000000-0005-0000-0000-0000EE010000}"/>
    <cellStyle name="_CurrencySpace_Essbase pull_HSG Consol_prod suite_revised for 7+5FC v2" xfId="569" xr:uid="{00000000-0005-0000-0000-0000EF010000}"/>
    <cellStyle name="_CurrencySpace_Est Stretch" xfId="570" xr:uid="{00000000-0005-0000-0000-0000F0010000}"/>
    <cellStyle name="_CurrencySpace_Financial Review 10.02.07" xfId="571" xr:uid="{00000000-0005-0000-0000-0000F1010000}"/>
    <cellStyle name="_CurrencySpace_Financial Review 8.22.07" xfId="572" xr:uid="{00000000-0005-0000-0000-0000F2010000}"/>
    <cellStyle name="_CurrencySpace_Financial Review 8.25.07" xfId="573" xr:uid="{00000000-0005-0000-0000-0000F3010000}"/>
    <cellStyle name="_CurrencySpace_Financial Slides" xfId="574" xr:uid="{00000000-0005-0000-0000-0000F4010000}"/>
    <cellStyle name="_CurrencySpace_FTEs PS 5+7" xfId="575" xr:uid="{00000000-0005-0000-0000-0000F5010000}"/>
    <cellStyle name="_CurrencySpace_Gap Analysis" xfId="576" xr:uid="{00000000-0005-0000-0000-0000F6010000}"/>
    <cellStyle name="_CurrencySpace_GBS Bi_Weekly 02-06-08" xfId="577" xr:uid="{00000000-0005-0000-0000-0000F7010000}"/>
    <cellStyle name="_CurrencySpace_GIS_SCS Cost Control" xfId="578" xr:uid="{00000000-0005-0000-0000-0000F8010000}"/>
    <cellStyle name="_CurrencySpace_GM" xfId="579" xr:uid="{00000000-0005-0000-0000-0000F9010000}"/>
    <cellStyle name="_CurrencySpace_HCDS Exec Summary_v2" xfId="580" xr:uid="{00000000-0005-0000-0000-0000FA010000}"/>
    <cellStyle name="_CurrencySpace_HCDS FTE 5+7 by month" xfId="581" xr:uid="{00000000-0005-0000-0000-0000FB010000}"/>
    <cellStyle name="_CurrencySpace_HCDS Revenue Rollforward (HCDS)" xfId="582" xr:uid="{00000000-0005-0000-0000-0000FC010000}"/>
    <cellStyle name="_CurrencySpace_HSG 2008 Budget Bridge - KLD3" xfId="583" xr:uid="{00000000-0005-0000-0000-0000FD010000}"/>
    <cellStyle name="_CurrencySpace_HSG quarterly" xfId="584" xr:uid="{00000000-0005-0000-0000-0000FE010000}"/>
    <cellStyle name="_CurrencySpace_HSS IS DCF 10 Year - 12.23.04" xfId="585" xr:uid="{00000000-0005-0000-0000-0000FF010000}"/>
    <cellStyle name="_CurrencySpace_Int-Ext-EWD - GBS V2" xfId="586" xr:uid="{00000000-0005-0000-0000-000000020000}"/>
    <cellStyle name="_CurrencySpace_John Way New and Improved GM Analysis_2009@ 2+10" xfId="587" xr:uid="{00000000-0005-0000-0000-000001020000}"/>
    <cellStyle name="_CurrencySpace_Known Rev - Gap Rept 20071102" xfId="588" xr:uid="{00000000-0005-0000-0000-000002020000}"/>
    <cellStyle name="_CurrencySpace_lbo_short_form" xfId="589" xr:uid="{00000000-0005-0000-0000-000003020000}"/>
    <cellStyle name="_CurrencySpace_May 2007 Product Reporting - HCDS" xfId="590" xr:uid="{00000000-0005-0000-0000-000004020000}"/>
    <cellStyle name="_CurrencySpace_Membership" xfId="591" xr:uid="{00000000-0005-0000-0000-000005020000}"/>
    <cellStyle name="_CurrencySpace_New Mexico Tax Issue 02.15.05" xfId="592" xr:uid="{00000000-0005-0000-0000-000006020000}"/>
    <cellStyle name="_CurrencySpace_OptumHealth ACR Targets_110607v2" xfId="593" xr:uid="{00000000-0005-0000-0000-000007020000}"/>
    <cellStyle name="_CurrencySpace_Ovations 2+10 Impacts_03.27.08" xfId="594" xr:uid="{00000000-0005-0000-0000-000008020000}"/>
    <cellStyle name="_CurrencySpace_Ovations Program Template" xfId="595" xr:uid="{00000000-0005-0000-0000-000009020000}"/>
    <cellStyle name="_CurrencySpace_P&amp;L Sched" xfId="596" xr:uid="{00000000-0005-0000-0000-00000A020000}"/>
    <cellStyle name="_CurrencySpace_PacifiCare Health Systems Screening Analysis 02.04.05" xfId="597" xr:uid="{00000000-0005-0000-0000-00000B020000}"/>
    <cellStyle name="_CurrencySpace_Page 11 - Operating Costs" xfId="598" xr:uid="{00000000-0005-0000-0000-00000C020000}"/>
    <cellStyle name="_CurrencySpace_Pierce County 2+10 revenue forecast SFO" xfId="599" xr:uid="{00000000-0005-0000-0000-00000D020000}"/>
    <cellStyle name="_CurrencySpace_Pierce County PL 5+7 Pierce Sch A_V4" xfId="600" xr:uid="{00000000-0005-0000-0000-00000E020000}"/>
    <cellStyle name="_CurrencySpace_Pipeline Rollforward_HSG" xfId="601" xr:uid="{00000000-0005-0000-0000-00000F020000}"/>
    <cellStyle name="_CurrencySpace_PL Rollforward Template" xfId="602" xr:uid="{00000000-0005-0000-0000-000010020000}"/>
    <cellStyle name="_CurrencySpace_PL Summ-Detail_2007" xfId="603" xr:uid="{00000000-0005-0000-0000-000011020000}"/>
    <cellStyle name="_CurrencySpace_Productivity Docs" xfId="604" xr:uid="{00000000-0005-0000-0000-000012020000}"/>
    <cellStyle name="_CurrencySpace_Risk Responsibility Matrix 8.13.04" xfId="605" xr:uid="{00000000-0005-0000-0000-000013020000}"/>
    <cellStyle name="_CurrencySpace_Screening Tool - CHA 12.18.05" xfId="606" xr:uid="{00000000-0005-0000-0000-000014020000}"/>
    <cellStyle name="_CurrencySpace_SCS 7+5 Capital FCST Template" xfId="607" xr:uid="{00000000-0005-0000-0000-000015020000}"/>
    <cellStyle name="_CurrencySpace_SKM Valuation - Consideration Analysis 02.24.05" xfId="608" xr:uid="{00000000-0005-0000-0000-000016020000}"/>
    <cellStyle name="_CurrencySpace_SLT Finance Slides_081807" xfId="609" xr:uid="{00000000-0005-0000-0000-000017020000}"/>
    <cellStyle name="_CurrencySpace_Status Update Fender 8.02.06" xfId="610" xr:uid="{00000000-0005-0000-0000-000018020000}"/>
    <cellStyle name="_CurrencySpace_Supplemental Schedules 1+11 FCST" xfId="611" xr:uid="{00000000-0005-0000-0000-000019020000}"/>
    <cellStyle name="_CurrencySpace_Supplemental Schedules UPDATE" xfId="612" xr:uid="{00000000-0005-0000-0000-00001A020000}"/>
    <cellStyle name="_CurrencySpace_UBH Bi-Weekly 110107_10+2" xfId="613" xr:uid="{00000000-0005-0000-0000-00001B020000}"/>
    <cellStyle name="_CurrencySpace_VSTA ODSY 11.17.03" xfId="614" xr:uid="{00000000-0005-0000-0000-00001C020000}"/>
    <cellStyle name="_CurrencySpace_WACC Analysis" xfId="615" xr:uid="{00000000-0005-0000-0000-00001D020000}"/>
    <cellStyle name="_CurrencySpace_Wellness 2007 5+7 Forecast" xfId="616" xr:uid="{00000000-0005-0000-0000-00001E020000}"/>
    <cellStyle name="_CurrencySpace_Worksheet in 2008 Business Plan Review Template_final" xfId="617" xr:uid="{00000000-0005-0000-0000-00001F020000}"/>
    <cellStyle name="_CurrencySpace_Worksheet in Supplemental Presentation" xfId="618" xr:uid="{00000000-0005-0000-0000-000020020000}"/>
    <cellStyle name="_Dept Code Renumbering" xfId="619" xr:uid="{00000000-0005-0000-0000-000021020000}"/>
    <cellStyle name="_Dept Code Renumbering_Report 3" xfId="620" xr:uid="{00000000-0005-0000-0000-000022020000}"/>
    <cellStyle name="_Dept Code Renumbering_Sheet2" xfId="621" xr:uid="{00000000-0005-0000-0000-000023020000}"/>
    <cellStyle name="_Dept Code Renumbering_Sheet3" xfId="622" xr:uid="{00000000-0005-0000-0000-000024020000}"/>
    <cellStyle name="_EAP Rev" xfId="623" xr:uid="{00000000-0005-0000-0000-000025020000}"/>
    <cellStyle name="_EAP Rev_Report 3" xfId="624" xr:uid="{00000000-0005-0000-0000-000026020000}"/>
    <cellStyle name="_EAP Rev_Sheet2" xfId="625" xr:uid="{00000000-0005-0000-0000-000027020000}"/>
    <cellStyle name="_EAP Rev_Sheet3" xfId="626" xr:uid="{00000000-0005-0000-0000-000028020000}"/>
    <cellStyle name="_Euro" xfId="627" xr:uid="{00000000-0005-0000-0000-000029020000}"/>
    <cellStyle name="_External Detail for schedules" xfId="628" xr:uid="{00000000-0005-0000-0000-00002A020000}"/>
    <cellStyle name="_External Detail for schedules (Consolidated)" xfId="629" xr:uid="{00000000-0005-0000-0000-00002B020000}"/>
    <cellStyle name="_External Detail for schedules (Consolidated)_Report 3" xfId="630" xr:uid="{00000000-0005-0000-0000-00002C020000}"/>
    <cellStyle name="_External Detail for schedules (Consolidated)_Sheet2" xfId="631" xr:uid="{00000000-0005-0000-0000-00002D020000}"/>
    <cellStyle name="_External Detail for schedules (Consolidated)_Sheet3" xfId="632" xr:uid="{00000000-0005-0000-0000-00002E020000}"/>
    <cellStyle name="_External Detail for schedules_Report 3" xfId="633" xr:uid="{00000000-0005-0000-0000-00002F020000}"/>
    <cellStyle name="_External Detail for schedules_Sheet2" xfId="634" xr:uid="{00000000-0005-0000-0000-000030020000}"/>
    <cellStyle name="_External Detail for schedules_Sheet3" xfId="635" xr:uid="{00000000-0005-0000-0000-000031020000}"/>
    <cellStyle name="_Feb PS Ext Rev" xfId="636" xr:uid="{00000000-0005-0000-0000-000032020000}"/>
    <cellStyle name="_Feb PS Ext Rev_Report 3" xfId="637" xr:uid="{00000000-0005-0000-0000-000033020000}"/>
    <cellStyle name="_Feb PS Ext Rev_Sheet2" xfId="638" xr:uid="{00000000-0005-0000-0000-000034020000}"/>
    <cellStyle name="_Feb PS Ext Rev_Sheet3" xfId="639" xr:uid="{00000000-0005-0000-0000-000035020000}"/>
    <cellStyle name="_Final Master Finalcials" xfId="640" xr:uid="{00000000-0005-0000-0000-000036020000}"/>
    <cellStyle name="_Final Master Finalcials_Bi weekly rollforward 11 29 08 w DV updates" xfId="641" xr:uid="{00000000-0005-0000-0000-000037020000}"/>
    <cellStyle name="_Final Master Finalcials_Bi weekly rollforward 11 29 08 w DV updates_Report 3" xfId="642" xr:uid="{00000000-0005-0000-0000-000038020000}"/>
    <cellStyle name="_Final Master Finalcials_Bi weekly rollforward 11 29 08 w DV updates_Sheet2" xfId="643" xr:uid="{00000000-0005-0000-0000-000039020000}"/>
    <cellStyle name="_Final Master Finalcials_Bi weekly rollforward 11 29 08 w DV updates_Sheet3" xfId="644" xr:uid="{00000000-0005-0000-0000-00003A020000}"/>
    <cellStyle name="_Final Master Finalcials_Bi weekly rollforward 12-13-07" xfId="645" xr:uid="{00000000-0005-0000-0000-00003B020000}"/>
    <cellStyle name="_Final Master Finalcials_Bi weekly rollforward 12-13-07_Report 3" xfId="646" xr:uid="{00000000-0005-0000-0000-00003C020000}"/>
    <cellStyle name="_Final Master Finalcials_Bi weekly rollforward 12-13-07_Sheet2" xfId="647" xr:uid="{00000000-0005-0000-0000-00003D020000}"/>
    <cellStyle name="_Final Master Finalcials_Bi weekly rollforward 12-13-07_Sheet3" xfId="648" xr:uid="{00000000-0005-0000-0000-00003E020000}"/>
    <cellStyle name="_Final Master Finalcials_Bi weekly rollforward 1-24-08" xfId="649" xr:uid="{00000000-0005-0000-0000-00003F020000}"/>
    <cellStyle name="_Final Master Finalcials_Bi weekly rollforward 1-24-08_Report 3" xfId="650" xr:uid="{00000000-0005-0000-0000-000040020000}"/>
    <cellStyle name="_Final Master Finalcials_Bi weekly rollforward 1-24-08_Sheet2" xfId="651" xr:uid="{00000000-0005-0000-0000-000041020000}"/>
    <cellStyle name="_Final Master Finalcials_Bi weekly rollforward 1-24-08_Sheet3" xfId="652" xr:uid="{00000000-0005-0000-0000-000042020000}"/>
    <cellStyle name="_Final Master Finalcials_Bi weekly rollforward 1-9-08" xfId="653" xr:uid="{00000000-0005-0000-0000-000043020000}"/>
    <cellStyle name="_Final Master Finalcials_Bi weekly rollforward 1-9-08_Report 3" xfId="654" xr:uid="{00000000-0005-0000-0000-000044020000}"/>
    <cellStyle name="_Final Master Finalcials_Bi weekly rollforward 1-9-08_Sheet2" xfId="655" xr:uid="{00000000-0005-0000-0000-000045020000}"/>
    <cellStyle name="_Final Master Finalcials_Bi weekly rollforward 1-9-08_Sheet3" xfId="656" xr:uid="{00000000-0005-0000-0000-000046020000}"/>
    <cellStyle name="_Final Master Finalcials_OptumHealth ACR Targets_110607v2" xfId="657" xr:uid="{00000000-0005-0000-0000-000047020000}"/>
    <cellStyle name="_Final Master Finalcials_OptumHealth ACR Targets_110607v2_Report 3" xfId="658" xr:uid="{00000000-0005-0000-0000-000048020000}"/>
    <cellStyle name="_Final Master Finalcials_OptumHealth ACR Targets_110607v2_Sheet2" xfId="659" xr:uid="{00000000-0005-0000-0000-000049020000}"/>
    <cellStyle name="_Final Master Finalcials_OptumHealth ACR Targets_110607v2_Sheet3" xfId="660" xr:uid="{00000000-0005-0000-0000-00004A020000}"/>
    <cellStyle name="_Final Master Finalcials_Report 3" xfId="661" xr:uid="{00000000-0005-0000-0000-00004B020000}"/>
    <cellStyle name="_Final Master Finalcials_Sheet2" xfId="662" xr:uid="{00000000-0005-0000-0000-00004C020000}"/>
    <cellStyle name="_Final Master Finalcials_Sheet3" xfId="663" xr:uid="{00000000-0005-0000-0000-00004D020000}"/>
    <cellStyle name="_Final Master Finalcials_with EBITA" xfId="664" xr:uid="{00000000-0005-0000-0000-00004E020000}"/>
    <cellStyle name="_Final Master Finalcials_with EBITA_Bi weekly rollforward 11 29 08 w DV updates" xfId="665" xr:uid="{00000000-0005-0000-0000-00004F020000}"/>
    <cellStyle name="_Final Master Finalcials_with EBITA_Bi weekly rollforward 11 29 08 w DV updates_Report 3" xfId="666" xr:uid="{00000000-0005-0000-0000-000050020000}"/>
    <cellStyle name="_Final Master Finalcials_with EBITA_Bi weekly rollforward 11 29 08 w DV updates_Sheet2" xfId="667" xr:uid="{00000000-0005-0000-0000-000051020000}"/>
    <cellStyle name="_Final Master Finalcials_with EBITA_Bi weekly rollforward 11 29 08 w DV updates_Sheet3" xfId="668" xr:uid="{00000000-0005-0000-0000-000052020000}"/>
    <cellStyle name="_Final Master Finalcials_with EBITA_Bi weekly rollforward 12-13-07" xfId="669" xr:uid="{00000000-0005-0000-0000-000053020000}"/>
    <cellStyle name="_Final Master Finalcials_with EBITA_Bi weekly rollforward 12-13-07_Report 3" xfId="670" xr:uid="{00000000-0005-0000-0000-000054020000}"/>
    <cellStyle name="_Final Master Finalcials_with EBITA_Bi weekly rollforward 12-13-07_Sheet2" xfId="671" xr:uid="{00000000-0005-0000-0000-000055020000}"/>
    <cellStyle name="_Final Master Finalcials_with EBITA_Bi weekly rollforward 12-13-07_Sheet3" xfId="672" xr:uid="{00000000-0005-0000-0000-000056020000}"/>
    <cellStyle name="_Final Master Finalcials_with EBITA_Bi weekly rollforward 1-24-08" xfId="673" xr:uid="{00000000-0005-0000-0000-000057020000}"/>
    <cellStyle name="_Final Master Finalcials_with EBITA_Bi weekly rollforward 1-24-08_Report 3" xfId="674" xr:uid="{00000000-0005-0000-0000-000058020000}"/>
    <cellStyle name="_Final Master Finalcials_with EBITA_Bi weekly rollforward 1-24-08_Sheet2" xfId="675" xr:uid="{00000000-0005-0000-0000-000059020000}"/>
    <cellStyle name="_Final Master Finalcials_with EBITA_Bi weekly rollforward 1-24-08_Sheet3" xfId="676" xr:uid="{00000000-0005-0000-0000-00005A020000}"/>
    <cellStyle name="_Final Master Finalcials_with EBITA_Bi weekly rollforward 1-9-08" xfId="677" xr:uid="{00000000-0005-0000-0000-00005B020000}"/>
    <cellStyle name="_Final Master Finalcials_with EBITA_Bi weekly rollforward 1-9-08_Report 3" xfId="678" xr:uid="{00000000-0005-0000-0000-00005C020000}"/>
    <cellStyle name="_Final Master Finalcials_with EBITA_Bi weekly rollforward 1-9-08_Sheet2" xfId="679" xr:uid="{00000000-0005-0000-0000-00005D020000}"/>
    <cellStyle name="_Final Master Finalcials_with EBITA_Bi weekly rollforward 1-9-08_Sheet3" xfId="680" xr:uid="{00000000-0005-0000-0000-00005E020000}"/>
    <cellStyle name="_Final Master Finalcials_with EBITA_OptumHealth ACR Targets_110607v2" xfId="681" xr:uid="{00000000-0005-0000-0000-00005F020000}"/>
    <cellStyle name="_Final Master Finalcials_with EBITA_OptumHealth ACR Targets_110607v2_Report 3" xfId="682" xr:uid="{00000000-0005-0000-0000-000060020000}"/>
    <cellStyle name="_Final Master Finalcials_with EBITA_OptumHealth ACR Targets_110607v2_Sheet2" xfId="683" xr:uid="{00000000-0005-0000-0000-000061020000}"/>
    <cellStyle name="_Final Master Finalcials_with EBITA_OptumHealth ACR Targets_110607v2_Sheet3" xfId="684" xr:uid="{00000000-0005-0000-0000-000062020000}"/>
    <cellStyle name="_Final Master Finalcials_with EBITA_Report 3" xfId="685" xr:uid="{00000000-0005-0000-0000-000063020000}"/>
    <cellStyle name="_Final Master Finalcials_with EBITA_Sheet2" xfId="686" xr:uid="{00000000-0005-0000-0000-000064020000}"/>
    <cellStyle name="_Final Master Finalcials_with EBITA_Sheet3" xfId="687" xr:uid="{00000000-0005-0000-0000-000065020000}"/>
    <cellStyle name="_Final Master Financials 19-10-01" xfId="688" xr:uid="{00000000-0005-0000-0000-000066020000}"/>
    <cellStyle name="_Final Master Financials 19-10-01_Bi weekly rollforward 11 29 08 w DV updates" xfId="689" xr:uid="{00000000-0005-0000-0000-000067020000}"/>
    <cellStyle name="_Final Master Financials 19-10-01_Bi weekly rollforward 11 29 08 w DV updates_Report 3" xfId="690" xr:uid="{00000000-0005-0000-0000-000068020000}"/>
    <cellStyle name="_Final Master Financials 19-10-01_Bi weekly rollforward 11 29 08 w DV updates_Sheet2" xfId="691" xr:uid="{00000000-0005-0000-0000-000069020000}"/>
    <cellStyle name="_Final Master Financials 19-10-01_Bi weekly rollforward 11 29 08 w DV updates_Sheet3" xfId="692" xr:uid="{00000000-0005-0000-0000-00006A020000}"/>
    <cellStyle name="_Final Master Financials 19-10-01_Bi weekly rollforward 12-13-07" xfId="693" xr:uid="{00000000-0005-0000-0000-00006B020000}"/>
    <cellStyle name="_Final Master Financials 19-10-01_Bi weekly rollforward 12-13-07_Report 3" xfId="694" xr:uid="{00000000-0005-0000-0000-00006C020000}"/>
    <cellStyle name="_Final Master Financials 19-10-01_Bi weekly rollforward 12-13-07_Sheet2" xfId="695" xr:uid="{00000000-0005-0000-0000-00006D020000}"/>
    <cellStyle name="_Final Master Financials 19-10-01_Bi weekly rollforward 12-13-07_Sheet3" xfId="696" xr:uid="{00000000-0005-0000-0000-00006E020000}"/>
    <cellStyle name="_Final Master Financials 19-10-01_Bi weekly rollforward 1-24-08" xfId="697" xr:uid="{00000000-0005-0000-0000-00006F020000}"/>
    <cellStyle name="_Final Master Financials 19-10-01_Bi weekly rollforward 1-24-08_Report 3" xfId="698" xr:uid="{00000000-0005-0000-0000-000070020000}"/>
    <cellStyle name="_Final Master Financials 19-10-01_Bi weekly rollforward 1-24-08_Sheet2" xfId="699" xr:uid="{00000000-0005-0000-0000-000071020000}"/>
    <cellStyle name="_Final Master Financials 19-10-01_Bi weekly rollforward 1-24-08_Sheet3" xfId="700" xr:uid="{00000000-0005-0000-0000-000072020000}"/>
    <cellStyle name="_Final Master Financials 19-10-01_Bi weekly rollforward 1-9-08" xfId="701" xr:uid="{00000000-0005-0000-0000-000073020000}"/>
    <cellStyle name="_Final Master Financials 19-10-01_Bi weekly rollforward 1-9-08_Report 3" xfId="702" xr:uid="{00000000-0005-0000-0000-000074020000}"/>
    <cellStyle name="_Final Master Financials 19-10-01_Bi weekly rollforward 1-9-08_Sheet2" xfId="703" xr:uid="{00000000-0005-0000-0000-000075020000}"/>
    <cellStyle name="_Final Master Financials 19-10-01_Bi weekly rollforward 1-9-08_Sheet3" xfId="704" xr:uid="{00000000-0005-0000-0000-000076020000}"/>
    <cellStyle name="_Final Master Financials 19-10-01_OptumHealth ACR Targets_110607v2" xfId="705" xr:uid="{00000000-0005-0000-0000-000077020000}"/>
    <cellStyle name="_Final Master Financials 19-10-01_OptumHealth ACR Targets_110607v2_Report 3" xfId="706" xr:uid="{00000000-0005-0000-0000-000078020000}"/>
    <cellStyle name="_Final Master Financials 19-10-01_OptumHealth ACR Targets_110607v2_Sheet2" xfId="707" xr:uid="{00000000-0005-0000-0000-000079020000}"/>
    <cellStyle name="_Final Master Financials 19-10-01_OptumHealth ACR Targets_110607v2_Sheet3" xfId="708" xr:uid="{00000000-0005-0000-0000-00007A020000}"/>
    <cellStyle name="_Final Master Financials 19-10-01_Report 3" xfId="709" xr:uid="{00000000-0005-0000-0000-00007B020000}"/>
    <cellStyle name="_Final Master Financials 19-10-01_Sheet2" xfId="710" xr:uid="{00000000-0005-0000-0000-00007C020000}"/>
    <cellStyle name="_Final Master Financials 19-10-01_Sheet3" xfId="711" xr:uid="{00000000-0005-0000-0000-00007D020000}"/>
    <cellStyle name="_Financial Slides" xfId="712" xr:uid="{00000000-0005-0000-0000-00007E020000}"/>
    <cellStyle name="_Financial Slides_Report 3" xfId="713" xr:uid="{00000000-0005-0000-0000-00007F020000}"/>
    <cellStyle name="_Financial Slides_Sheet2" xfId="714" xr:uid="{00000000-0005-0000-0000-000080020000}"/>
    <cellStyle name="_Financial Slides_Sheet3" xfId="715" xr:uid="{00000000-0005-0000-0000-000081020000}"/>
    <cellStyle name="_Financials" xfId="716" xr:uid="{00000000-0005-0000-0000-000082020000}"/>
    <cellStyle name="_Financials_Report 3" xfId="717" xr:uid="{00000000-0005-0000-0000-000083020000}"/>
    <cellStyle name="_Financials_Sheet2" xfId="718" xr:uid="{00000000-0005-0000-0000-000084020000}"/>
    <cellStyle name="_Financials_Sheet3" xfId="719" xr:uid="{00000000-0005-0000-0000-000085020000}"/>
    <cellStyle name="_FTEs PS 5+7" xfId="720" xr:uid="{00000000-0005-0000-0000-000086020000}"/>
    <cellStyle name="_FTEs PS 5+7_Report 3" xfId="721" xr:uid="{00000000-0005-0000-0000-000087020000}"/>
    <cellStyle name="_FTEs PS 5+7_Sheet2" xfId="722" xr:uid="{00000000-0005-0000-0000-000088020000}"/>
    <cellStyle name="_FTEs PS 5+7_Sheet3" xfId="723" xr:uid="{00000000-0005-0000-0000-000089020000}"/>
    <cellStyle name="_Full CF String Excptn Map_4_OpH only" xfId="724" xr:uid="{00000000-0005-0000-0000-00008A020000}"/>
    <cellStyle name="_Full CF String Excptn Map_4_OpH only_Report 3" xfId="725" xr:uid="{00000000-0005-0000-0000-00008B020000}"/>
    <cellStyle name="_Full CF String Excptn Map_4_OpH only_Sheet2" xfId="726" xr:uid="{00000000-0005-0000-0000-00008C020000}"/>
    <cellStyle name="_Full CF String Excptn Map_4_OpH only_Sheet3" xfId="727" xr:uid="{00000000-0005-0000-0000-00008D020000}"/>
    <cellStyle name="_GM" xfId="728" xr:uid="{00000000-0005-0000-0000-00008E020000}"/>
    <cellStyle name="_GM_Report 3" xfId="729" xr:uid="{00000000-0005-0000-0000-00008F020000}"/>
    <cellStyle name="_GM_Sheet2" xfId="730" xr:uid="{00000000-0005-0000-0000-000090020000}"/>
    <cellStyle name="_GM_Sheet3" xfId="731" xr:uid="{00000000-0005-0000-0000-000091020000}"/>
    <cellStyle name="_Heading" xfId="732" xr:uid="{00000000-0005-0000-0000-000092020000}"/>
    <cellStyle name="_Heading_asian companies" xfId="733" xr:uid="{00000000-0005-0000-0000-000093020000}"/>
    <cellStyle name="_Highlight" xfId="734" xr:uid="{00000000-0005-0000-0000-000094020000}"/>
    <cellStyle name="_KKR - debt restatement" xfId="735" xr:uid="{00000000-0005-0000-0000-000095020000}"/>
    <cellStyle name="_KKR - debt restatement_Report 3" xfId="736" xr:uid="{00000000-0005-0000-0000-000096020000}"/>
    <cellStyle name="_KKR - debt restatement_Sheet2" xfId="737" xr:uid="{00000000-0005-0000-0000-000097020000}"/>
    <cellStyle name="_KKR - debt restatement_Sheet3" xfId="738" xr:uid="{00000000-0005-0000-0000-000098020000}"/>
    <cellStyle name="_Legrand Financials" xfId="739" xr:uid="{00000000-0005-0000-0000-000099020000}"/>
    <cellStyle name="_Legrand Financials_Bi weekly rollforward 11 29 08 w DV updates" xfId="740" xr:uid="{00000000-0005-0000-0000-00009A020000}"/>
    <cellStyle name="_Legrand Financials_Bi weekly rollforward 11 29 08 w DV updates_Report 3" xfId="741" xr:uid="{00000000-0005-0000-0000-00009B020000}"/>
    <cellStyle name="_Legrand Financials_Bi weekly rollforward 11 29 08 w DV updates_Sheet2" xfId="742" xr:uid="{00000000-0005-0000-0000-00009C020000}"/>
    <cellStyle name="_Legrand Financials_Bi weekly rollforward 11 29 08 w DV updates_Sheet3" xfId="743" xr:uid="{00000000-0005-0000-0000-00009D020000}"/>
    <cellStyle name="_Legrand Financials_Bi weekly rollforward 12-13-07" xfId="744" xr:uid="{00000000-0005-0000-0000-00009E020000}"/>
    <cellStyle name="_Legrand Financials_Bi weekly rollforward 12-13-07_Report 3" xfId="745" xr:uid="{00000000-0005-0000-0000-00009F020000}"/>
    <cellStyle name="_Legrand Financials_Bi weekly rollforward 12-13-07_Sheet2" xfId="746" xr:uid="{00000000-0005-0000-0000-0000A0020000}"/>
    <cellStyle name="_Legrand Financials_Bi weekly rollforward 12-13-07_Sheet3" xfId="747" xr:uid="{00000000-0005-0000-0000-0000A1020000}"/>
    <cellStyle name="_Legrand Financials_Bi weekly rollforward 1-24-08" xfId="748" xr:uid="{00000000-0005-0000-0000-0000A2020000}"/>
    <cellStyle name="_Legrand Financials_Bi weekly rollforward 1-24-08_Report 3" xfId="749" xr:uid="{00000000-0005-0000-0000-0000A3020000}"/>
    <cellStyle name="_Legrand Financials_Bi weekly rollforward 1-24-08_Sheet2" xfId="750" xr:uid="{00000000-0005-0000-0000-0000A4020000}"/>
    <cellStyle name="_Legrand Financials_Bi weekly rollforward 1-24-08_Sheet3" xfId="751" xr:uid="{00000000-0005-0000-0000-0000A5020000}"/>
    <cellStyle name="_Legrand Financials_Bi weekly rollforward 1-9-08" xfId="752" xr:uid="{00000000-0005-0000-0000-0000A6020000}"/>
    <cellStyle name="_Legrand Financials_Bi weekly rollforward 1-9-08_Report 3" xfId="753" xr:uid="{00000000-0005-0000-0000-0000A7020000}"/>
    <cellStyle name="_Legrand Financials_Bi weekly rollforward 1-9-08_Sheet2" xfId="754" xr:uid="{00000000-0005-0000-0000-0000A8020000}"/>
    <cellStyle name="_Legrand Financials_Bi weekly rollforward 1-9-08_Sheet3" xfId="755" xr:uid="{00000000-0005-0000-0000-0000A9020000}"/>
    <cellStyle name="_Legrand Financials_OptumHealth ACR Targets_110607v2" xfId="756" xr:uid="{00000000-0005-0000-0000-0000AA020000}"/>
    <cellStyle name="_Legrand Financials_OptumHealth ACR Targets_110607v2_Report 3" xfId="757" xr:uid="{00000000-0005-0000-0000-0000AB020000}"/>
    <cellStyle name="_Legrand Financials_OptumHealth ACR Targets_110607v2_Sheet2" xfId="758" xr:uid="{00000000-0005-0000-0000-0000AC020000}"/>
    <cellStyle name="_Legrand Financials_OptumHealth ACR Targets_110607v2_Sheet3" xfId="759" xr:uid="{00000000-0005-0000-0000-0000AD020000}"/>
    <cellStyle name="_Legrand Financials_Report 3" xfId="760" xr:uid="{00000000-0005-0000-0000-0000AE020000}"/>
    <cellStyle name="_Legrand Financials_Sheet2" xfId="761" xr:uid="{00000000-0005-0000-0000-0000AF020000}"/>
    <cellStyle name="_Legrand Financials_Sheet3" xfId="762" xr:uid="{00000000-0005-0000-0000-0000B0020000}"/>
    <cellStyle name="_Lehman - LBO  bis plan WW v.2.1" xfId="763" xr:uid="{00000000-0005-0000-0000-0000B1020000}"/>
    <cellStyle name="_Lehman - LBO  bis plan WW v.2.1_Bi weekly rollforward 11 29 08 w DV updates" xfId="764" xr:uid="{00000000-0005-0000-0000-0000B2020000}"/>
    <cellStyle name="_Lehman - LBO  bis plan WW v.2.1_Bi weekly rollforward 11 29 08 w DV updates_Report 3" xfId="765" xr:uid="{00000000-0005-0000-0000-0000B3020000}"/>
    <cellStyle name="_Lehman - LBO  bis plan WW v.2.1_Bi weekly rollforward 11 29 08 w DV updates_Sheet2" xfId="766" xr:uid="{00000000-0005-0000-0000-0000B4020000}"/>
    <cellStyle name="_Lehman - LBO  bis plan WW v.2.1_Bi weekly rollforward 11 29 08 w DV updates_Sheet3" xfId="767" xr:uid="{00000000-0005-0000-0000-0000B5020000}"/>
    <cellStyle name="_Lehman - LBO  bis plan WW v.2.1_Bi weekly rollforward 12-13-07" xfId="768" xr:uid="{00000000-0005-0000-0000-0000B6020000}"/>
    <cellStyle name="_Lehman - LBO  bis plan WW v.2.1_Bi weekly rollforward 12-13-07_Report 3" xfId="769" xr:uid="{00000000-0005-0000-0000-0000B7020000}"/>
    <cellStyle name="_Lehman - LBO  bis plan WW v.2.1_Bi weekly rollforward 12-13-07_Sheet2" xfId="770" xr:uid="{00000000-0005-0000-0000-0000B8020000}"/>
    <cellStyle name="_Lehman - LBO  bis plan WW v.2.1_Bi weekly rollforward 12-13-07_Sheet3" xfId="771" xr:uid="{00000000-0005-0000-0000-0000B9020000}"/>
    <cellStyle name="_Lehman - LBO  bis plan WW v.2.1_Bi weekly rollforward 1-24-08" xfId="772" xr:uid="{00000000-0005-0000-0000-0000BA020000}"/>
    <cellStyle name="_Lehman - LBO  bis plan WW v.2.1_Bi weekly rollforward 1-24-08_Report 3" xfId="773" xr:uid="{00000000-0005-0000-0000-0000BB020000}"/>
    <cellStyle name="_Lehman - LBO  bis plan WW v.2.1_Bi weekly rollforward 1-24-08_Sheet2" xfId="774" xr:uid="{00000000-0005-0000-0000-0000BC020000}"/>
    <cellStyle name="_Lehman - LBO  bis plan WW v.2.1_Bi weekly rollforward 1-24-08_Sheet3" xfId="775" xr:uid="{00000000-0005-0000-0000-0000BD020000}"/>
    <cellStyle name="_Lehman - LBO  bis plan WW v.2.1_Bi weekly rollforward 1-9-08" xfId="776" xr:uid="{00000000-0005-0000-0000-0000BE020000}"/>
    <cellStyle name="_Lehman - LBO  bis plan WW v.2.1_Bi weekly rollforward 1-9-08_Report 3" xfId="777" xr:uid="{00000000-0005-0000-0000-0000BF020000}"/>
    <cellStyle name="_Lehman - LBO  bis plan WW v.2.1_Bi weekly rollforward 1-9-08_Sheet2" xfId="778" xr:uid="{00000000-0005-0000-0000-0000C0020000}"/>
    <cellStyle name="_Lehman - LBO  bis plan WW v.2.1_Bi weekly rollforward 1-9-08_Sheet3" xfId="779" xr:uid="{00000000-0005-0000-0000-0000C1020000}"/>
    <cellStyle name="_Lehman - LBO  bis plan WW v.2.1_OptumHealth ACR Targets_110607v2" xfId="780" xr:uid="{00000000-0005-0000-0000-0000C2020000}"/>
    <cellStyle name="_Lehman - LBO  bis plan WW v.2.1_OptumHealth ACR Targets_110607v2_Report 3" xfId="781" xr:uid="{00000000-0005-0000-0000-0000C3020000}"/>
    <cellStyle name="_Lehman - LBO  bis plan WW v.2.1_OptumHealth ACR Targets_110607v2_Sheet2" xfId="782" xr:uid="{00000000-0005-0000-0000-0000C4020000}"/>
    <cellStyle name="_Lehman - LBO  bis plan WW v.2.1_OptumHealth ACR Targets_110607v2_Sheet3" xfId="783" xr:uid="{00000000-0005-0000-0000-0000C5020000}"/>
    <cellStyle name="_Lehman - LBO  bis plan WW v.2.1_Report 3" xfId="784" xr:uid="{00000000-0005-0000-0000-0000C6020000}"/>
    <cellStyle name="_Lehman - LBO  bis plan WW v.2.1_Sheet2" xfId="785" xr:uid="{00000000-0005-0000-0000-0000C7020000}"/>
    <cellStyle name="_Lehman - LBO  bis plan WW v.2.1_Sheet3" xfId="786" xr:uid="{00000000-0005-0000-0000-0000C8020000}"/>
    <cellStyle name="_Lehman LBO 28 03 02" xfId="787" xr:uid="{00000000-0005-0000-0000-0000C9020000}"/>
    <cellStyle name="_Lehman LBO 28 03 02_Bi weekly rollforward 11 29 08 w DV updates" xfId="788" xr:uid="{00000000-0005-0000-0000-0000CA020000}"/>
    <cellStyle name="_Lehman LBO 28 03 02_Bi weekly rollforward 11 29 08 w DV updates_Report 3" xfId="789" xr:uid="{00000000-0005-0000-0000-0000CB020000}"/>
    <cellStyle name="_Lehman LBO 28 03 02_Bi weekly rollforward 11 29 08 w DV updates_Sheet2" xfId="790" xr:uid="{00000000-0005-0000-0000-0000CC020000}"/>
    <cellStyle name="_Lehman LBO 28 03 02_Bi weekly rollforward 11 29 08 w DV updates_Sheet3" xfId="791" xr:uid="{00000000-0005-0000-0000-0000CD020000}"/>
    <cellStyle name="_Lehman LBO 28 03 02_Bi weekly rollforward 12-13-07" xfId="792" xr:uid="{00000000-0005-0000-0000-0000CE020000}"/>
    <cellStyle name="_Lehman LBO 28 03 02_Bi weekly rollforward 12-13-07_Report 3" xfId="793" xr:uid="{00000000-0005-0000-0000-0000CF020000}"/>
    <cellStyle name="_Lehman LBO 28 03 02_Bi weekly rollforward 12-13-07_Sheet2" xfId="794" xr:uid="{00000000-0005-0000-0000-0000D0020000}"/>
    <cellStyle name="_Lehman LBO 28 03 02_Bi weekly rollforward 12-13-07_Sheet3" xfId="795" xr:uid="{00000000-0005-0000-0000-0000D1020000}"/>
    <cellStyle name="_Lehman LBO 28 03 02_Bi weekly rollforward 1-24-08" xfId="796" xr:uid="{00000000-0005-0000-0000-0000D2020000}"/>
    <cellStyle name="_Lehman LBO 28 03 02_Bi weekly rollforward 1-24-08_Report 3" xfId="797" xr:uid="{00000000-0005-0000-0000-0000D3020000}"/>
    <cellStyle name="_Lehman LBO 28 03 02_Bi weekly rollforward 1-24-08_Sheet2" xfId="798" xr:uid="{00000000-0005-0000-0000-0000D4020000}"/>
    <cellStyle name="_Lehman LBO 28 03 02_Bi weekly rollforward 1-24-08_Sheet3" xfId="799" xr:uid="{00000000-0005-0000-0000-0000D5020000}"/>
    <cellStyle name="_Lehman LBO 28 03 02_Bi weekly rollforward 1-9-08" xfId="800" xr:uid="{00000000-0005-0000-0000-0000D6020000}"/>
    <cellStyle name="_Lehman LBO 28 03 02_Bi weekly rollforward 1-9-08_Report 3" xfId="801" xr:uid="{00000000-0005-0000-0000-0000D7020000}"/>
    <cellStyle name="_Lehman LBO 28 03 02_Bi weekly rollforward 1-9-08_Sheet2" xfId="802" xr:uid="{00000000-0005-0000-0000-0000D8020000}"/>
    <cellStyle name="_Lehman LBO 28 03 02_Bi weekly rollforward 1-9-08_Sheet3" xfId="803" xr:uid="{00000000-0005-0000-0000-0000D9020000}"/>
    <cellStyle name="_Lehman LBO 28 03 02_OptumHealth ACR Targets_110607v2" xfId="804" xr:uid="{00000000-0005-0000-0000-0000DA020000}"/>
    <cellStyle name="_Lehman LBO 28 03 02_OptumHealth ACR Targets_110607v2_Report 3" xfId="805" xr:uid="{00000000-0005-0000-0000-0000DB020000}"/>
    <cellStyle name="_Lehman LBO 28 03 02_OptumHealth ACR Targets_110607v2_Sheet2" xfId="806" xr:uid="{00000000-0005-0000-0000-0000DC020000}"/>
    <cellStyle name="_Lehman LBO 28 03 02_OptumHealth ACR Targets_110607v2_Sheet3" xfId="807" xr:uid="{00000000-0005-0000-0000-0000DD020000}"/>
    <cellStyle name="_Lehman LBO 28 03 02_Report 3" xfId="808" xr:uid="{00000000-0005-0000-0000-0000DE020000}"/>
    <cellStyle name="_Lehman LBO 28 03 02_Sheet2" xfId="809" xr:uid="{00000000-0005-0000-0000-0000DF020000}"/>
    <cellStyle name="_Lehman LBO 28 03 02_Sheet3" xfId="810" xr:uid="{00000000-0005-0000-0000-0000E0020000}"/>
    <cellStyle name="_Lev Fin LBO Model Oct 8_All Senior" xfId="811" xr:uid="{00000000-0005-0000-0000-0000E1020000}"/>
    <cellStyle name="_Lev Fin LBO Model Oct 8_All Senior_Report 3" xfId="812" xr:uid="{00000000-0005-0000-0000-0000E2020000}"/>
    <cellStyle name="_Lev Fin LBO Model Oct 8_All Senior_Sheet2" xfId="813" xr:uid="{00000000-0005-0000-0000-0000E3020000}"/>
    <cellStyle name="_Lev Fin LBO Model Oct 8_All Senior_Sheet3" xfId="814" xr:uid="{00000000-0005-0000-0000-0000E4020000}"/>
    <cellStyle name="_Lumina LBO Model 1 08 02 v4" xfId="815" xr:uid="{00000000-0005-0000-0000-0000E5020000}"/>
    <cellStyle name="_Lumina LBO Model 1 08 02 v4_Bi weekly rollforward 11 29 08 w DV updates" xfId="816" xr:uid="{00000000-0005-0000-0000-0000E6020000}"/>
    <cellStyle name="_Lumina LBO Model 1 08 02 v4_Bi weekly rollforward 11 29 08 w DV updates_Report 3" xfId="817" xr:uid="{00000000-0005-0000-0000-0000E7020000}"/>
    <cellStyle name="_Lumina LBO Model 1 08 02 v4_Bi weekly rollforward 11 29 08 w DV updates_Sheet2" xfId="818" xr:uid="{00000000-0005-0000-0000-0000E8020000}"/>
    <cellStyle name="_Lumina LBO Model 1 08 02 v4_Bi weekly rollforward 11 29 08 w DV updates_Sheet3" xfId="819" xr:uid="{00000000-0005-0000-0000-0000E9020000}"/>
    <cellStyle name="_Lumina LBO Model 1 08 02 v4_Bi weekly rollforward 12-13-07" xfId="820" xr:uid="{00000000-0005-0000-0000-0000EA020000}"/>
    <cellStyle name="_Lumina LBO Model 1 08 02 v4_Bi weekly rollforward 12-13-07_Report 3" xfId="821" xr:uid="{00000000-0005-0000-0000-0000EB020000}"/>
    <cellStyle name="_Lumina LBO Model 1 08 02 v4_Bi weekly rollforward 12-13-07_Sheet2" xfId="822" xr:uid="{00000000-0005-0000-0000-0000EC020000}"/>
    <cellStyle name="_Lumina LBO Model 1 08 02 v4_Bi weekly rollforward 12-13-07_Sheet3" xfId="823" xr:uid="{00000000-0005-0000-0000-0000ED020000}"/>
    <cellStyle name="_Lumina LBO Model 1 08 02 v4_Bi weekly rollforward 1-24-08" xfId="824" xr:uid="{00000000-0005-0000-0000-0000EE020000}"/>
    <cellStyle name="_Lumina LBO Model 1 08 02 v4_Bi weekly rollforward 1-24-08_Report 3" xfId="825" xr:uid="{00000000-0005-0000-0000-0000EF020000}"/>
    <cellStyle name="_Lumina LBO Model 1 08 02 v4_Bi weekly rollforward 1-24-08_Sheet2" xfId="826" xr:uid="{00000000-0005-0000-0000-0000F0020000}"/>
    <cellStyle name="_Lumina LBO Model 1 08 02 v4_Bi weekly rollforward 1-24-08_Sheet3" xfId="827" xr:uid="{00000000-0005-0000-0000-0000F1020000}"/>
    <cellStyle name="_Lumina LBO Model 1 08 02 v4_Bi weekly rollforward 1-9-08" xfId="828" xr:uid="{00000000-0005-0000-0000-0000F2020000}"/>
    <cellStyle name="_Lumina LBO Model 1 08 02 v4_Bi weekly rollforward 1-9-08_Report 3" xfId="829" xr:uid="{00000000-0005-0000-0000-0000F3020000}"/>
    <cellStyle name="_Lumina LBO Model 1 08 02 v4_Bi weekly rollforward 1-9-08_Sheet2" xfId="830" xr:uid="{00000000-0005-0000-0000-0000F4020000}"/>
    <cellStyle name="_Lumina LBO Model 1 08 02 v4_Bi weekly rollforward 1-9-08_Sheet3" xfId="831" xr:uid="{00000000-0005-0000-0000-0000F5020000}"/>
    <cellStyle name="_Lumina LBO Model 1 08 02 v4_OptumHealth ACR Targets_110607v2" xfId="832" xr:uid="{00000000-0005-0000-0000-0000F6020000}"/>
    <cellStyle name="_Lumina LBO Model 1 08 02 v4_OptumHealth ACR Targets_110607v2_Report 3" xfId="833" xr:uid="{00000000-0005-0000-0000-0000F7020000}"/>
    <cellStyle name="_Lumina LBO Model 1 08 02 v4_OptumHealth ACR Targets_110607v2_Sheet2" xfId="834" xr:uid="{00000000-0005-0000-0000-0000F8020000}"/>
    <cellStyle name="_Lumina LBO Model 1 08 02 v4_OptumHealth ACR Targets_110607v2_Sheet3" xfId="835" xr:uid="{00000000-0005-0000-0000-0000F9020000}"/>
    <cellStyle name="_Lumina LBO Model 1 08 02 v4_Report 3" xfId="836" xr:uid="{00000000-0005-0000-0000-0000FA020000}"/>
    <cellStyle name="_Lumina LBO Model 1 08 02 v4_Sheet2" xfId="837" xr:uid="{00000000-0005-0000-0000-0000FB020000}"/>
    <cellStyle name="_Lumina LBO Model 1 08 02 v4_Sheet3" xfId="838" xr:uid="{00000000-0005-0000-0000-0000FC020000}"/>
    <cellStyle name="_Lumina LBO Model 10 05 02 kkr" xfId="839" xr:uid="{00000000-0005-0000-0000-0000FD020000}"/>
    <cellStyle name="_Lumina LBO Model 10 05 02 kkr_Bi weekly rollforward 11 29 08 w DV updates" xfId="840" xr:uid="{00000000-0005-0000-0000-0000FE020000}"/>
    <cellStyle name="_Lumina LBO Model 10 05 02 kkr_Bi weekly rollforward 11 29 08 w DV updates_Report 3" xfId="841" xr:uid="{00000000-0005-0000-0000-0000FF020000}"/>
    <cellStyle name="_Lumina LBO Model 10 05 02 kkr_Bi weekly rollforward 11 29 08 w DV updates_Sheet2" xfId="842" xr:uid="{00000000-0005-0000-0000-000000030000}"/>
    <cellStyle name="_Lumina LBO Model 10 05 02 kkr_Bi weekly rollforward 11 29 08 w DV updates_Sheet3" xfId="843" xr:uid="{00000000-0005-0000-0000-000001030000}"/>
    <cellStyle name="_Lumina LBO Model 10 05 02 kkr_Bi weekly rollforward 12-13-07" xfId="844" xr:uid="{00000000-0005-0000-0000-000002030000}"/>
    <cellStyle name="_Lumina LBO Model 10 05 02 kkr_Bi weekly rollforward 12-13-07_Report 3" xfId="845" xr:uid="{00000000-0005-0000-0000-000003030000}"/>
    <cellStyle name="_Lumina LBO Model 10 05 02 kkr_Bi weekly rollforward 12-13-07_Sheet2" xfId="846" xr:uid="{00000000-0005-0000-0000-000004030000}"/>
    <cellStyle name="_Lumina LBO Model 10 05 02 kkr_Bi weekly rollforward 12-13-07_Sheet3" xfId="847" xr:uid="{00000000-0005-0000-0000-000005030000}"/>
    <cellStyle name="_Lumina LBO Model 10 05 02 kkr_Bi weekly rollforward 1-24-08" xfId="848" xr:uid="{00000000-0005-0000-0000-000006030000}"/>
    <cellStyle name="_Lumina LBO Model 10 05 02 kkr_Bi weekly rollforward 1-24-08_Report 3" xfId="849" xr:uid="{00000000-0005-0000-0000-000007030000}"/>
    <cellStyle name="_Lumina LBO Model 10 05 02 kkr_Bi weekly rollforward 1-24-08_Sheet2" xfId="850" xr:uid="{00000000-0005-0000-0000-000008030000}"/>
    <cellStyle name="_Lumina LBO Model 10 05 02 kkr_Bi weekly rollforward 1-24-08_Sheet3" xfId="851" xr:uid="{00000000-0005-0000-0000-000009030000}"/>
    <cellStyle name="_Lumina LBO Model 10 05 02 kkr_Bi weekly rollforward 1-9-08" xfId="852" xr:uid="{00000000-0005-0000-0000-00000A030000}"/>
    <cellStyle name="_Lumina LBO Model 10 05 02 kkr_Bi weekly rollforward 1-9-08_Report 3" xfId="853" xr:uid="{00000000-0005-0000-0000-00000B030000}"/>
    <cellStyle name="_Lumina LBO Model 10 05 02 kkr_Bi weekly rollforward 1-9-08_Sheet2" xfId="854" xr:uid="{00000000-0005-0000-0000-00000C030000}"/>
    <cellStyle name="_Lumina LBO Model 10 05 02 kkr_Bi weekly rollforward 1-9-08_Sheet3" xfId="855" xr:uid="{00000000-0005-0000-0000-00000D030000}"/>
    <cellStyle name="_Lumina LBO Model 10 05 02 kkr_OptumHealth ACR Targets_110607v2" xfId="856" xr:uid="{00000000-0005-0000-0000-00000E030000}"/>
    <cellStyle name="_Lumina LBO Model 10 05 02 kkr_OptumHealth ACR Targets_110607v2_Report 3" xfId="857" xr:uid="{00000000-0005-0000-0000-00000F030000}"/>
    <cellStyle name="_Lumina LBO Model 10 05 02 kkr_OptumHealth ACR Targets_110607v2_Sheet2" xfId="858" xr:uid="{00000000-0005-0000-0000-000010030000}"/>
    <cellStyle name="_Lumina LBO Model 10 05 02 kkr_OptumHealth ACR Targets_110607v2_Sheet3" xfId="859" xr:uid="{00000000-0005-0000-0000-000011030000}"/>
    <cellStyle name="_Lumina LBO Model 10 05 02 kkr_Report 3" xfId="860" xr:uid="{00000000-0005-0000-0000-000012030000}"/>
    <cellStyle name="_Lumina LBO Model 10 05 02 kkr_Sheet2" xfId="861" xr:uid="{00000000-0005-0000-0000-000013030000}"/>
    <cellStyle name="_Lumina LBO Model 10 05 02 kkr_Sheet3" xfId="862" xr:uid="{00000000-0005-0000-0000-000014030000}"/>
    <cellStyle name="_Lumina LBO Model 18 07 02 v2" xfId="863" xr:uid="{00000000-0005-0000-0000-000015030000}"/>
    <cellStyle name="_Lumina LBO Model 18 07 02 v2_Bi weekly rollforward 11 29 08 w DV updates" xfId="864" xr:uid="{00000000-0005-0000-0000-000016030000}"/>
    <cellStyle name="_Lumina LBO Model 18 07 02 v2_Bi weekly rollforward 11 29 08 w DV updates_Report 3" xfId="865" xr:uid="{00000000-0005-0000-0000-000017030000}"/>
    <cellStyle name="_Lumina LBO Model 18 07 02 v2_Bi weekly rollforward 11 29 08 w DV updates_Sheet2" xfId="866" xr:uid="{00000000-0005-0000-0000-000018030000}"/>
    <cellStyle name="_Lumina LBO Model 18 07 02 v2_Bi weekly rollforward 11 29 08 w DV updates_Sheet3" xfId="867" xr:uid="{00000000-0005-0000-0000-000019030000}"/>
    <cellStyle name="_Lumina LBO Model 18 07 02 v2_Bi weekly rollforward 12-13-07" xfId="868" xr:uid="{00000000-0005-0000-0000-00001A030000}"/>
    <cellStyle name="_Lumina LBO Model 18 07 02 v2_Bi weekly rollforward 12-13-07_Report 3" xfId="869" xr:uid="{00000000-0005-0000-0000-00001B030000}"/>
    <cellStyle name="_Lumina LBO Model 18 07 02 v2_Bi weekly rollforward 12-13-07_Sheet2" xfId="870" xr:uid="{00000000-0005-0000-0000-00001C030000}"/>
    <cellStyle name="_Lumina LBO Model 18 07 02 v2_Bi weekly rollforward 12-13-07_Sheet3" xfId="871" xr:uid="{00000000-0005-0000-0000-00001D030000}"/>
    <cellStyle name="_Lumina LBO Model 18 07 02 v2_Bi weekly rollforward 1-24-08" xfId="872" xr:uid="{00000000-0005-0000-0000-00001E030000}"/>
    <cellStyle name="_Lumina LBO Model 18 07 02 v2_Bi weekly rollforward 1-24-08_Report 3" xfId="873" xr:uid="{00000000-0005-0000-0000-00001F030000}"/>
    <cellStyle name="_Lumina LBO Model 18 07 02 v2_Bi weekly rollforward 1-24-08_Sheet2" xfId="874" xr:uid="{00000000-0005-0000-0000-000020030000}"/>
    <cellStyle name="_Lumina LBO Model 18 07 02 v2_Bi weekly rollforward 1-24-08_Sheet3" xfId="875" xr:uid="{00000000-0005-0000-0000-000021030000}"/>
    <cellStyle name="_Lumina LBO Model 18 07 02 v2_Bi weekly rollforward 1-9-08" xfId="876" xr:uid="{00000000-0005-0000-0000-000022030000}"/>
    <cellStyle name="_Lumina LBO Model 18 07 02 v2_Bi weekly rollforward 1-9-08_Report 3" xfId="877" xr:uid="{00000000-0005-0000-0000-000023030000}"/>
    <cellStyle name="_Lumina LBO Model 18 07 02 v2_Bi weekly rollforward 1-9-08_Sheet2" xfId="878" xr:uid="{00000000-0005-0000-0000-000024030000}"/>
    <cellStyle name="_Lumina LBO Model 18 07 02 v2_Bi weekly rollforward 1-9-08_Sheet3" xfId="879" xr:uid="{00000000-0005-0000-0000-000025030000}"/>
    <cellStyle name="_Lumina LBO Model 18 07 02 v2_OptumHealth ACR Targets_110607v2" xfId="880" xr:uid="{00000000-0005-0000-0000-000026030000}"/>
    <cellStyle name="_Lumina LBO Model 18 07 02 v2_OptumHealth ACR Targets_110607v2_Report 3" xfId="881" xr:uid="{00000000-0005-0000-0000-000027030000}"/>
    <cellStyle name="_Lumina LBO Model 18 07 02 v2_OptumHealth ACR Targets_110607v2_Sheet2" xfId="882" xr:uid="{00000000-0005-0000-0000-000028030000}"/>
    <cellStyle name="_Lumina LBO Model 18 07 02 v2_OptumHealth ACR Targets_110607v2_Sheet3" xfId="883" xr:uid="{00000000-0005-0000-0000-000029030000}"/>
    <cellStyle name="_Lumina LBO Model 18 07 02 v2_Report 3" xfId="884" xr:uid="{00000000-0005-0000-0000-00002A030000}"/>
    <cellStyle name="_Lumina LBO Model 18 07 02 v2_Sheet2" xfId="885" xr:uid="{00000000-0005-0000-0000-00002B030000}"/>
    <cellStyle name="_Lumina LBO Model 18 07 02 v2_Sheet3" xfId="886" xr:uid="{00000000-0005-0000-0000-00002C030000}"/>
    <cellStyle name="_may to june benex walk" xfId="887" xr:uid="{00000000-0005-0000-0000-00002D030000}"/>
    <cellStyle name="_may to june benex walk_Report 3" xfId="888" xr:uid="{00000000-0005-0000-0000-00002E030000}"/>
    <cellStyle name="_may to june benex walk_Sheet2" xfId="889" xr:uid="{00000000-0005-0000-0000-00002F030000}"/>
    <cellStyle name="_may to june benex walk_Sheet3" xfId="890" xr:uid="{00000000-0005-0000-0000-000030030000}"/>
    <cellStyle name="_Medicaid Revenue" xfId="891" xr:uid="{00000000-0005-0000-0000-000031030000}"/>
    <cellStyle name="_Medicaid Revenue_Report 3" xfId="892" xr:uid="{00000000-0005-0000-0000-000032030000}"/>
    <cellStyle name="_Medicaid Revenue_Sheet2" xfId="893" xr:uid="{00000000-0005-0000-0000-000033030000}"/>
    <cellStyle name="_Medicaid Revenue_Sheet3" xfId="894" xr:uid="{00000000-0005-0000-0000-000034030000}"/>
    <cellStyle name="_Medical Analysis (5+7)" xfId="895" xr:uid="{00000000-0005-0000-0000-000035030000}"/>
    <cellStyle name="_Medical Analysis (5+7)_Report 3" xfId="896" xr:uid="{00000000-0005-0000-0000-000036030000}"/>
    <cellStyle name="_Medical Analysis (5+7)_Sheet2" xfId="897" xr:uid="{00000000-0005-0000-0000-000037030000}"/>
    <cellStyle name="_Medical Analysis (5+7)_Sheet3" xfId="898" xr:uid="{00000000-0005-0000-0000-000038030000}"/>
    <cellStyle name="_Membership" xfId="899" xr:uid="{00000000-0005-0000-0000-000039030000}"/>
    <cellStyle name="_Membership_Report 3" xfId="900" xr:uid="{00000000-0005-0000-0000-00003A030000}"/>
    <cellStyle name="_Membership_Sheet2" xfId="901" xr:uid="{00000000-0005-0000-0000-00003B030000}"/>
    <cellStyle name="_Membership_Sheet3" xfId="902" xr:uid="{00000000-0005-0000-0000-00003C030000}"/>
    <cellStyle name="_MHD_Pierce County Revised Budgets 9-24-09_jat" xfId="903" xr:uid="{00000000-0005-0000-0000-00003D030000}"/>
    <cellStyle name="_MHD_Pierce County Revised Budgets 9-24-09_jat_Report 3" xfId="904" xr:uid="{00000000-0005-0000-0000-00003E030000}"/>
    <cellStyle name="_MHD_Pierce County Revised Budgets 9-24-09_jat_Sheet2" xfId="905" xr:uid="{00000000-0005-0000-0000-00003F030000}"/>
    <cellStyle name="_MHD_Pierce County Revised Budgets 9-24-09_jat_Sheet3" xfId="906" xr:uid="{00000000-0005-0000-0000-000040030000}"/>
    <cellStyle name="_Monthly Revenue Analysis Summary" xfId="907" xr:uid="{00000000-0005-0000-0000-000041030000}"/>
    <cellStyle name="_Monthly Revenue Analysis Summary_Report 3" xfId="908" xr:uid="{00000000-0005-0000-0000-000042030000}"/>
    <cellStyle name="_Monthly Revenue Analysis Summary_Sheet2" xfId="909" xr:uid="{00000000-0005-0000-0000-000043030000}"/>
    <cellStyle name="_Monthly Revenue Analysis Summary_Sheet3" xfId="910" xr:uid="{00000000-0005-0000-0000-000044030000}"/>
    <cellStyle name="_Multiple" xfId="911" xr:uid="{00000000-0005-0000-0000-000045030000}"/>
    <cellStyle name="_Multiple_0+12 Care Solutions WD7 1.10.08 v3 - to SCS" xfId="912" xr:uid="{00000000-0005-0000-0000-000046030000}"/>
    <cellStyle name="_Multiple_0+12 Forecast" xfId="913" xr:uid="{00000000-0005-0000-0000-000047030000}"/>
    <cellStyle name="_Multiple_0+12 HSG FINAL" xfId="914" xr:uid="{00000000-0005-0000-0000-000048030000}"/>
    <cellStyle name="_Multiple_10+2 Rollforward template" xfId="915" xr:uid="{00000000-0005-0000-0000-000049030000}"/>
    <cellStyle name="_Multiple_2004_2005 EBITDA Bridge" xfId="916" xr:uid="{00000000-0005-0000-0000-00004A030000}"/>
    <cellStyle name="_Multiple_2007 3+9 - Supplemental Schedules" xfId="917" xr:uid="{00000000-0005-0000-0000-00004B030000}"/>
    <cellStyle name="_Multiple_2007 3+9 Forecast - Disease Solutions V4" xfId="918" xr:uid="{00000000-0005-0000-0000-00004C030000}"/>
    <cellStyle name="_Multiple_2007 3+9 Margins" xfId="919" xr:uid="{00000000-0005-0000-0000-00004D030000}"/>
    <cellStyle name="_Multiple_2007 3+9 SUMMARY" xfId="920" xr:uid="{00000000-0005-0000-0000-00004E030000}"/>
    <cellStyle name="_Multiple_2007 3+9 SUMMARY 04.14.07" xfId="921" xr:uid="{00000000-0005-0000-0000-00004F030000}"/>
    <cellStyle name="_Multiple_2007 5+7 - Supplemental Schedules (v3)" xfId="922" xr:uid="{00000000-0005-0000-0000-000050030000}"/>
    <cellStyle name="_Multiple_2007 5+7 SUMMARY" xfId="923" xr:uid="{00000000-0005-0000-0000-000051030000}"/>
    <cellStyle name="_Multiple_2007 7+5 - Supplemental Schedules" xfId="924" xr:uid="{00000000-0005-0000-0000-000052030000}"/>
    <cellStyle name="_Multiple_2007 7+5 Revenue Rollforward (URN)" xfId="925" xr:uid="{00000000-0005-0000-0000-000053030000}"/>
    <cellStyle name="_Multiple_2007 9+3 Analysis_AP" xfId="926" xr:uid="{00000000-0005-0000-0000-000054030000}"/>
    <cellStyle name="_Multiple_2007 Budget - Supplemental Schedules" xfId="927" xr:uid="{00000000-0005-0000-0000-000055030000}"/>
    <cellStyle name="_Multiple_2007 Revenue Rollforward - HCDS - 10-18-07" xfId="928" xr:uid="{00000000-0005-0000-0000-000056030000}"/>
    <cellStyle name="_Multiple_2007 Revenue Rollforward - HCDS - 11-02-07" xfId="929" xr:uid="{00000000-0005-0000-0000-000057030000}"/>
    <cellStyle name="_Multiple_2007_2008_Growth_Slides_11_02" xfId="930" xr:uid="{00000000-0005-0000-0000-000058030000}"/>
    <cellStyle name="_Multiple_2008 @ 10+2 FCST" xfId="931" xr:uid="{00000000-0005-0000-0000-000059030000}"/>
    <cellStyle name="_Multiple_2008 7+5 Revenue Rollforward (URN)" xfId="932" xr:uid="{00000000-0005-0000-0000-00005A030000}"/>
    <cellStyle name="_Multiple_2008 Bi weekly Template" xfId="933" xr:uid="{00000000-0005-0000-0000-00005B030000}"/>
    <cellStyle name="_Multiple_2008 Bi-weekly SHS Best Est. &amp; Rev Rfwd 7-19-07" xfId="934" xr:uid="{00000000-0005-0000-0000-00005C030000}"/>
    <cellStyle name="_Multiple_2008 Bi-weekly SHS Best Est. &amp; Rev Rfwd 7-26-07" xfId="935" xr:uid="{00000000-0005-0000-0000-00005D030000}"/>
    <cellStyle name="_Multiple_2008 Bi-weekly SHS Best Est. Rev Rfwd 11-02-07" xfId="936" xr:uid="{00000000-0005-0000-0000-00005E030000}"/>
    <cellStyle name="_Multiple_2008 Executive Summary" xfId="937" xr:uid="{00000000-0005-0000-0000-00005F030000}"/>
    <cellStyle name="_Multiple_2008 HCDS Exec Summary" xfId="938" xr:uid="{00000000-0005-0000-0000-000060030000}"/>
    <cellStyle name="_Multiple_2008 Pipeline Rollforward_HSG" xfId="939" xr:uid="{00000000-0005-0000-0000-000061030000}"/>
    <cellStyle name="_Multiple_2008 Revenue Target 8-17-07 for Heather" xfId="940" xr:uid="{00000000-0005-0000-0000-000062030000}"/>
    <cellStyle name="_Multiple_2008 Summary Detail - Dawn and John P." xfId="941" xr:uid="{00000000-0005-0000-0000-000063030000}"/>
    <cellStyle name="_Multiple_2008 UBH Best Est  Roll 10+2 080131" xfId="942" xr:uid="{00000000-0005-0000-0000-000064030000}"/>
    <cellStyle name="_Multiple_2008 UPLOAD Template EXTERNAL (10+2)" xfId="943" xr:uid="{00000000-0005-0000-0000-000065030000}"/>
    <cellStyle name="_Multiple_2008-04 Power Point Load" xfId="944" xr:uid="{00000000-0005-0000-0000-000066030000}"/>
    <cellStyle name="_Multiple_2009 2+10 Fcst Template - Schedules A-D.xls;F.xls;H.xls;M-Q use this file" xfId="945" xr:uid="{00000000-0005-0000-0000-000067030000}"/>
    <cellStyle name="_Multiple_2009-02 Power Point Load" xfId="946" xr:uid="{00000000-0005-0000-0000-000068030000}"/>
    <cellStyle name="_Multiple_2010 2+10_GM FCST" xfId="947" xr:uid="{00000000-0005-0000-0000-000069030000}"/>
    <cellStyle name="_Multiple_3+9 known-gap highlevel v4" xfId="948" xr:uid="{00000000-0005-0000-0000-00006A030000}"/>
    <cellStyle name="_Multiple_3+9 Revenue Forecasting tool - essbase based" xfId="949" xr:uid="{00000000-0005-0000-0000-00006B030000}"/>
    <cellStyle name="_Multiple_5+7 Preview" xfId="950" xr:uid="{00000000-0005-0000-0000-00006C030000}"/>
    <cellStyle name="_Multiple_560" xfId="951" xr:uid="{00000000-0005-0000-0000-00006D030000}"/>
    <cellStyle name="_Multiple_7+5 Int-Ewd-Ext" xfId="952" xr:uid="{00000000-0005-0000-0000-00006E030000}"/>
    <cellStyle name="_Multiple_7+5 Pipeline Rollforward (ACN)" xfId="953" xr:uid="{00000000-0005-0000-0000-00006F030000}"/>
    <cellStyle name="_Multiple_7-19-07 SHS CEO Report Final Expanded View" xfId="954" xr:uid="{00000000-0005-0000-0000-000070030000}"/>
    <cellStyle name="_Multiple_9+3_Budget Forecast Timeline v2." xfId="955" xr:uid="{00000000-0005-0000-0000-000071030000}"/>
    <cellStyle name="_Multiple_A9" xfId="956" xr:uid="{00000000-0005-0000-0000-000072030000}"/>
    <cellStyle name="_Multiple_Allegri Pavarotti 20juin base case" xfId="957" xr:uid="{00000000-0005-0000-0000-000073030000}"/>
    <cellStyle name="_Multiple_Bi weekly rollforward 11 1 07v2" xfId="958" xr:uid="{00000000-0005-0000-0000-000074030000}"/>
    <cellStyle name="_Multiple_Bi weekly rollforward 11 29 08 w DV updates" xfId="959" xr:uid="{00000000-0005-0000-0000-000075030000}"/>
    <cellStyle name="_Multiple_Bi weekly rollforward 12-13-07" xfId="960" xr:uid="{00000000-0005-0000-0000-000076030000}"/>
    <cellStyle name="_Multiple_Bi weekly rollforward 1-24-08" xfId="961" xr:uid="{00000000-0005-0000-0000-000077030000}"/>
    <cellStyle name="_Multiple_Bi weekly rollforward 1-9-08" xfId="962" xr:uid="{00000000-0005-0000-0000-000078030000}"/>
    <cellStyle name="_Multiple_Bi weekly rollforward 8.16.07 v1" xfId="963" xr:uid="{00000000-0005-0000-0000-000079030000}"/>
    <cellStyle name="_Multiple_Big Customer PL 8+4 Pierce Sch A_V1" xfId="964" xr:uid="{00000000-0005-0000-0000-00007A030000}"/>
    <cellStyle name="_Multiple_Bi-weekly SHS Best Est. Rev Rfwd 7-05-07" xfId="965" xr:uid="{00000000-0005-0000-0000-00007B030000}"/>
    <cellStyle name="_Multiple_Bi-weekly SHS Best Est. Rev Rfwd 7-26-07 Final" xfId="966" xr:uid="{00000000-0005-0000-0000-00007C030000}"/>
    <cellStyle name="_Multiple_Biweekly with Hansen model" xfId="967" xr:uid="{00000000-0005-0000-0000-00007D030000}"/>
    <cellStyle name="_Multiple_Book_commissaires_Sept12" xfId="968" xr:uid="{00000000-0005-0000-0000-00007E030000}"/>
    <cellStyle name="_Multiple_Book1" xfId="969" xr:uid="{00000000-0005-0000-0000-00007F030000}"/>
    <cellStyle name="_Multiple_Book2" xfId="970" xr:uid="{00000000-0005-0000-0000-000080030000}"/>
    <cellStyle name="_Multiple_Bridge - 2008 Revenue Bud" xfId="971" xr:uid="{00000000-0005-0000-0000-000081030000}"/>
    <cellStyle name="_Multiple_Bronco 2005 Guidance Summary 01.19.05" xfId="972" xr:uid="{00000000-0005-0000-0000-000082030000}"/>
    <cellStyle name="_Multiple_Bronco Screen 10.20.04" xfId="973" xr:uid="{00000000-0005-0000-0000-000083030000}"/>
    <cellStyle name="_Multiple_Bronco Screen 8.21.04" xfId="974" xr:uid="{00000000-0005-0000-0000-000084030000}"/>
    <cellStyle name="_Multiple_Bronco Ten-Year DCF Model (CD) V2 9.1.04" xfId="975" xr:uid="{00000000-0005-0000-0000-000085030000}"/>
    <cellStyle name="_Multiple_CER (41270)" xfId="976" xr:uid="{00000000-0005-0000-0000-000086030000}"/>
    <cellStyle name="_Multiple_CHARTERHOUSE OPERATING MODEL- Revised July 25" xfId="977" xr:uid="{00000000-0005-0000-0000-000087030000}"/>
    <cellStyle name="_Multiple_Copy of Point BS Variance Analysis (BT Update) 12.16.05" xfId="978" xr:uid="{00000000-0005-0000-0000-000088030000}"/>
    <cellStyle name="_Multiple_Copy of Point BS Variance Analysis FINAL 12.19.05 v2" xfId="979" xr:uid="{00000000-0005-0000-0000-000089030000}"/>
    <cellStyle name="_Multiple_Cost Savings 5+7" xfId="980" xr:uid="{00000000-0005-0000-0000-00008A030000}"/>
    <cellStyle name="_Multiple_csc" xfId="981" xr:uid="{00000000-0005-0000-0000-00008B030000}"/>
    <cellStyle name="_Multiple_CSC IT Services update presentation version" xfId="982" xr:uid="{00000000-0005-0000-0000-00008C030000}"/>
    <cellStyle name="_Multiple_DCF - 20 Year" xfId="983" xr:uid="{00000000-0005-0000-0000-00008D030000}"/>
    <cellStyle name="_Multiple_Dental 2008-2010 best estimate model 3+9 version 4-9-07" xfId="984" xr:uid="{00000000-0005-0000-0000-00008E030000}"/>
    <cellStyle name="_Multiple_Emp-Pay-PS 2006-2007-2008v4" xfId="985" xr:uid="{00000000-0005-0000-0000-00008F030000}"/>
    <cellStyle name="_Multiple_Essbase load Rev Mem COC by Channel &amp; Customer" xfId="986" xr:uid="{00000000-0005-0000-0000-000090030000}"/>
    <cellStyle name="_Multiple_Essbase pull_HSG Consol_prod suite_revised for 7+5FC v2" xfId="987" xr:uid="{00000000-0005-0000-0000-000091030000}"/>
    <cellStyle name="_Multiple_Est Stretch" xfId="988" xr:uid="{00000000-0005-0000-0000-000092030000}"/>
    <cellStyle name="_Multiple_Financial Review 10.02.07" xfId="989" xr:uid="{00000000-0005-0000-0000-000093030000}"/>
    <cellStyle name="_Multiple_Financial Review 8.22.07" xfId="990" xr:uid="{00000000-0005-0000-0000-000094030000}"/>
    <cellStyle name="_Multiple_Financial Review 8.25.07" xfId="991" xr:uid="{00000000-0005-0000-0000-000095030000}"/>
    <cellStyle name="_Multiple_Financial Slides" xfId="992" xr:uid="{00000000-0005-0000-0000-000096030000}"/>
    <cellStyle name="_Multiple_FTEs PS 5+7" xfId="993" xr:uid="{00000000-0005-0000-0000-000097030000}"/>
    <cellStyle name="_Multiple_Gap Analysis" xfId="994" xr:uid="{00000000-0005-0000-0000-000098030000}"/>
    <cellStyle name="_Multiple_GBS Bi_Weekly 02-06-08" xfId="995" xr:uid="{00000000-0005-0000-0000-000099030000}"/>
    <cellStyle name="_Multiple_GIS_SCS Cost Control" xfId="996" xr:uid="{00000000-0005-0000-0000-00009A030000}"/>
    <cellStyle name="_Multiple_GM" xfId="997" xr:uid="{00000000-0005-0000-0000-00009B030000}"/>
    <cellStyle name="_Multiple_HCDS Exec Summary_v2" xfId="998" xr:uid="{00000000-0005-0000-0000-00009C030000}"/>
    <cellStyle name="_Multiple_HCDS FTE 5+7 by month" xfId="999" xr:uid="{00000000-0005-0000-0000-00009D030000}"/>
    <cellStyle name="_Multiple_HCDS Revenue Rollforward (HCDS)" xfId="1000" xr:uid="{00000000-0005-0000-0000-00009E030000}"/>
    <cellStyle name="_Multiple_HSG 2008 Budget Bridge - KLD3" xfId="1001" xr:uid="{00000000-0005-0000-0000-00009F030000}"/>
    <cellStyle name="_Multiple_HSG quarterly" xfId="1002" xr:uid="{00000000-0005-0000-0000-0000A0030000}"/>
    <cellStyle name="_Multiple_HSS IS DCF 10 Year - 12.23.04" xfId="1003" xr:uid="{00000000-0005-0000-0000-0000A1030000}"/>
    <cellStyle name="_Multiple_Int-Ext-EWD - GBS V2" xfId="1004" xr:uid="{00000000-0005-0000-0000-0000A2030000}"/>
    <cellStyle name="_Multiple_John Way New and Improved GM Analysis_2009@ 2+10" xfId="1005" xr:uid="{00000000-0005-0000-0000-0000A3030000}"/>
    <cellStyle name="_Multiple_Known Rev - Gap Rept 20071102" xfId="1006" xr:uid="{00000000-0005-0000-0000-0000A4030000}"/>
    <cellStyle name="_Multiple_lbo_short_form" xfId="1007" xr:uid="{00000000-0005-0000-0000-0000A5030000}"/>
    <cellStyle name="_Multiple_Life Science Tools Deal Comp_06_30_03" xfId="1008" xr:uid="{00000000-0005-0000-0000-0000A6030000}"/>
    <cellStyle name="_Multiple_May 2007 Product Reporting - HCDS" xfId="1009" xr:uid="{00000000-0005-0000-0000-0000A7030000}"/>
    <cellStyle name="_Multiple_Membership" xfId="1010" xr:uid="{00000000-0005-0000-0000-0000A8030000}"/>
    <cellStyle name="_Multiple_model for lehman 19jul02" xfId="1011" xr:uid="{00000000-0005-0000-0000-0000A9030000}"/>
    <cellStyle name="_Multiple_New Mexico Tax Issue 02.15.05" xfId="1012" xr:uid="{00000000-0005-0000-0000-0000AA030000}"/>
    <cellStyle name="_Multiple_OptumHealth ACR Targets_110607v2" xfId="1013" xr:uid="{00000000-0005-0000-0000-0000AB030000}"/>
    <cellStyle name="_Multiple_Ovations 2+10 Impacts_03.27.08" xfId="1014" xr:uid="{00000000-0005-0000-0000-0000AC030000}"/>
    <cellStyle name="_Multiple_Ovations Program Template" xfId="1015" xr:uid="{00000000-0005-0000-0000-0000AD030000}"/>
    <cellStyle name="_Multiple_P&amp;L Sched" xfId="1016" xr:uid="{00000000-0005-0000-0000-0000AE030000}"/>
    <cellStyle name="_Multiple_PacifiCare Health Systems Screening Analysis 02.04.05" xfId="1017" xr:uid="{00000000-0005-0000-0000-0000AF030000}"/>
    <cellStyle name="_Multiple_Page 11 - Operating Costs" xfId="1018" xr:uid="{00000000-0005-0000-0000-0000B0030000}"/>
    <cellStyle name="_Multiple_pi5" xfId="1019" xr:uid="{00000000-0005-0000-0000-0000B1030000}"/>
    <cellStyle name="_Multiple_pi5_Report 3" xfId="1020" xr:uid="{00000000-0005-0000-0000-0000B2030000}"/>
    <cellStyle name="_Multiple_pi5_Sheet2" xfId="1021" xr:uid="{00000000-0005-0000-0000-0000B3030000}"/>
    <cellStyle name="_Multiple_pi5_Sheet3" xfId="1022" xr:uid="{00000000-0005-0000-0000-0000B4030000}"/>
    <cellStyle name="_Multiple_Pierce County 2+10 revenue forecast SFO" xfId="1023" xr:uid="{00000000-0005-0000-0000-0000B5030000}"/>
    <cellStyle name="_Multiple_Pierce County PL 5+7 Pierce Sch A_V4" xfId="1024" xr:uid="{00000000-0005-0000-0000-0000B6030000}"/>
    <cellStyle name="_Multiple_Pipeline Rollforward_HSG" xfId="1025" xr:uid="{00000000-0005-0000-0000-0000B7030000}"/>
    <cellStyle name="_Multiple_PL Rollforward Template" xfId="1026" xr:uid="{00000000-0005-0000-0000-0000B8030000}"/>
    <cellStyle name="_Multiple_PL Summ-Detail_2007" xfId="1027" xr:uid="{00000000-0005-0000-0000-0000B9030000}"/>
    <cellStyle name="_Multiple_Productivity Docs" xfId="1028" xr:uid="{00000000-0005-0000-0000-0000BA030000}"/>
    <cellStyle name="_Multiple_Revised Downside Case 25 July" xfId="1029" xr:uid="{00000000-0005-0000-0000-0000BB030000}"/>
    <cellStyle name="_Multiple_Risk Responsibility Matrix 8.13.04" xfId="1030" xr:uid="{00000000-0005-0000-0000-0000BC030000}"/>
    <cellStyle name="_Multiple_Screening Tool - CHA 12.18.05" xfId="1031" xr:uid="{00000000-0005-0000-0000-0000BD030000}"/>
    <cellStyle name="_Multiple_SCS 7+5 Capital FCST Template" xfId="1032" xr:uid="{00000000-0005-0000-0000-0000BE030000}"/>
    <cellStyle name="_Multiple_SKM Valuation - Consideration Analysis 02.24.05" xfId="1033" xr:uid="{00000000-0005-0000-0000-0000BF030000}"/>
    <cellStyle name="_Multiple_SLT Finance Slides_081807" xfId="1034" xr:uid="{00000000-0005-0000-0000-0000C0030000}"/>
    <cellStyle name="_Multiple_Status Update Fender 8.02.06" xfId="1035" xr:uid="{00000000-0005-0000-0000-0000C1030000}"/>
    <cellStyle name="_Multiple_Supplemental Schedules 1+11 FCST" xfId="1036" xr:uid="{00000000-0005-0000-0000-0000C2030000}"/>
    <cellStyle name="_Multiple_Supplemental Schedules UPDATE" xfId="1037" xr:uid="{00000000-0005-0000-0000-0000C3030000}"/>
    <cellStyle name="_Multiple_surbid4 cloture" xfId="1038" xr:uid="{00000000-0005-0000-0000-0000C4030000}"/>
    <cellStyle name="_Multiple_surbid4 cloture_1" xfId="1039" xr:uid="{00000000-0005-0000-0000-0000C5030000}"/>
    <cellStyle name="_Multiple_surbid4 cloture_1_noos 2001 results 11jul01" xfId="1040" xr:uid="{00000000-0005-0000-0000-0000C6030000}"/>
    <cellStyle name="_Multiple_tropicos5" xfId="1041" xr:uid="{00000000-0005-0000-0000-0000C7030000}"/>
    <cellStyle name="_Multiple_UBH Bi-Weekly 110107_10+2" xfId="1042" xr:uid="{00000000-0005-0000-0000-0000C8030000}"/>
    <cellStyle name="_Multiple_v4_Dealcomp_distribution" xfId="1043" xr:uid="{00000000-0005-0000-0000-0000C9030000}"/>
    <cellStyle name="_Multiple_valuation report_Sept10b" xfId="1044" xr:uid="{00000000-0005-0000-0000-0000CA030000}"/>
    <cellStyle name="_Multiple_voice1.xls Chart 1" xfId="1045" xr:uid="{00000000-0005-0000-0000-0000CB030000}"/>
    <cellStyle name="_Multiple_VSTA ODSY 11.17.03" xfId="1046" xr:uid="{00000000-0005-0000-0000-0000CC030000}"/>
    <cellStyle name="_Multiple_Wellness 2007 5+7 Forecast" xfId="1047" xr:uid="{00000000-0005-0000-0000-0000CD030000}"/>
    <cellStyle name="_Multiple_Worksheet in 2008 Business Plan Review Template_final" xfId="1048" xr:uid="{00000000-0005-0000-0000-0000CE030000}"/>
    <cellStyle name="_Multiple_Worksheet in Supplemental Presentation" xfId="1049" xr:uid="{00000000-0005-0000-0000-0000CF030000}"/>
    <cellStyle name="_MultipleSpace" xfId="1050" xr:uid="{00000000-0005-0000-0000-0000D0030000}"/>
    <cellStyle name="_MultipleSpace_~0577852" xfId="1051" xr:uid="{00000000-0005-0000-0000-0000D1030000}"/>
    <cellStyle name="_MultipleSpace_~4026969" xfId="1052" xr:uid="{00000000-0005-0000-0000-0000D2030000}"/>
    <cellStyle name="_MultipleSpace_0+12 Care Solutions WD7 1.10.08 v3 - to SCS" xfId="1053" xr:uid="{00000000-0005-0000-0000-0000D3030000}"/>
    <cellStyle name="_MultipleSpace_0+12 Forecast" xfId="1054" xr:uid="{00000000-0005-0000-0000-0000D4030000}"/>
    <cellStyle name="_MultipleSpace_0+12 HSG FINAL" xfId="1055" xr:uid="{00000000-0005-0000-0000-0000D5030000}"/>
    <cellStyle name="_MultipleSpace_10+2 Rollforward template" xfId="1056" xr:uid="{00000000-0005-0000-0000-0000D6030000}"/>
    <cellStyle name="_MultipleSpace_2004_2005 EBITDA Bridge" xfId="1057" xr:uid="{00000000-0005-0000-0000-0000D7030000}"/>
    <cellStyle name="_MultipleSpace_2004-7-8 v2 Segment Multiple Analysis" xfId="1058" xr:uid="{00000000-0005-0000-0000-0000D8030000}"/>
    <cellStyle name="_MultipleSpace_2007 3+9 - Supplemental Schedules" xfId="1059" xr:uid="{00000000-0005-0000-0000-0000D9030000}"/>
    <cellStyle name="_MultipleSpace_2007 3+9 Forecast - Disease Solutions V4" xfId="1060" xr:uid="{00000000-0005-0000-0000-0000DA030000}"/>
    <cellStyle name="_MultipleSpace_2007 3+9 Margins" xfId="1061" xr:uid="{00000000-0005-0000-0000-0000DB030000}"/>
    <cellStyle name="_MultipleSpace_2007 3+9 SUMMARY" xfId="1062" xr:uid="{00000000-0005-0000-0000-0000DC030000}"/>
    <cellStyle name="_MultipleSpace_2007 3+9 SUMMARY 04.14.07" xfId="1063" xr:uid="{00000000-0005-0000-0000-0000DD030000}"/>
    <cellStyle name="_MultipleSpace_2007 5+7 - Supplemental Schedules (v3)" xfId="1064" xr:uid="{00000000-0005-0000-0000-0000DE030000}"/>
    <cellStyle name="_MultipleSpace_2007 5+7 SUMMARY" xfId="1065" xr:uid="{00000000-0005-0000-0000-0000DF030000}"/>
    <cellStyle name="_MultipleSpace_2007 7+5 - Supplemental Schedules" xfId="1066" xr:uid="{00000000-0005-0000-0000-0000E0030000}"/>
    <cellStyle name="_MultipleSpace_2007 7+5 Revenue Rollforward (URN)" xfId="1067" xr:uid="{00000000-0005-0000-0000-0000E1030000}"/>
    <cellStyle name="_MultipleSpace_2007 9+3 Analysis_AP" xfId="1068" xr:uid="{00000000-0005-0000-0000-0000E2030000}"/>
    <cellStyle name="_MultipleSpace_2007 Budget - Supplemental Schedules" xfId="1069" xr:uid="{00000000-0005-0000-0000-0000E3030000}"/>
    <cellStyle name="_MultipleSpace_2007 Revenue Rollforward - HCDS - 10-18-07" xfId="1070" xr:uid="{00000000-0005-0000-0000-0000E4030000}"/>
    <cellStyle name="_MultipleSpace_2007 Revenue Rollforward - HCDS - 11-02-07" xfId="1071" xr:uid="{00000000-0005-0000-0000-0000E5030000}"/>
    <cellStyle name="_MultipleSpace_2007_2008_Growth_Slides_11_02" xfId="1072" xr:uid="{00000000-0005-0000-0000-0000E6030000}"/>
    <cellStyle name="_MultipleSpace_2008 @ 10+2 FCST" xfId="1073" xr:uid="{00000000-0005-0000-0000-0000E7030000}"/>
    <cellStyle name="_MultipleSpace_2008 7+5 Revenue Rollforward (URN)" xfId="1074" xr:uid="{00000000-0005-0000-0000-0000E8030000}"/>
    <cellStyle name="_MultipleSpace_2008 Bi weekly Template" xfId="1075" xr:uid="{00000000-0005-0000-0000-0000E9030000}"/>
    <cellStyle name="_MultipleSpace_2008 Bi-weekly SHS Best Est. &amp; Rev Rfwd 7-19-07" xfId="1076" xr:uid="{00000000-0005-0000-0000-0000EA030000}"/>
    <cellStyle name="_MultipleSpace_2008 Bi-weekly SHS Best Est. &amp; Rev Rfwd 7-26-07" xfId="1077" xr:uid="{00000000-0005-0000-0000-0000EB030000}"/>
    <cellStyle name="_MultipleSpace_2008 Bi-weekly SHS Best Est. Rev Rfwd 11-02-07" xfId="1078" xr:uid="{00000000-0005-0000-0000-0000EC030000}"/>
    <cellStyle name="_MultipleSpace_2008 Executive Summary" xfId="1079" xr:uid="{00000000-0005-0000-0000-0000ED030000}"/>
    <cellStyle name="_MultipleSpace_2008 HCDS Exec Summary" xfId="1080" xr:uid="{00000000-0005-0000-0000-0000EE030000}"/>
    <cellStyle name="_MultipleSpace_2008 Pipeline Rollforward_HSG" xfId="1081" xr:uid="{00000000-0005-0000-0000-0000EF030000}"/>
    <cellStyle name="_MultipleSpace_2008 Revenue Target 8-17-07 for Heather" xfId="1082" xr:uid="{00000000-0005-0000-0000-0000F0030000}"/>
    <cellStyle name="_MultipleSpace_2008 Summary Detail - Dawn and John P." xfId="1083" xr:uid="{00000000-0005-0000-0000-0000F1030000}"/>
    <cellStyle name="_MultipleSpace_2008 UBH Best Est  Roll 10+2 080131" xfId="1084" xr:uid="{00000000-0005-0000-0000-0000F2030000}"/>
    <cellStyle name="_MultipleSpace_2008 UPLOAD Template EXTERNAL (10+2)" xfId="1085" xr:uid="{00000000-0005-0000-0000-0000F3030000}"/>
    <cellStyle name="_MultipleSpace_2008-04 Power Point Load" xfId="1086" xr:uid="{00000000-0005-0000-0000-0000F4030000}"/>
    <cellStyle name="_MultipleSpace_2009 2+10 Fcst Template - Schedules A-D.xls;F.xls;H.xls;M-Q use this file" xfId="1087" xr:uid="{00000000-0005-0000-0000-0000F5030000}"/>
    <cellStyle name="_MultipleSpace_2009-02 Power Point Load" xfId="1088" xr:uid="{00000000-0005-0000-0000-0000F6030000}"/>
    <cellStyle name="_MultipleSpace_2010 2+10_GM FCST" xfId="1089" xr:uid="{00000000-0005-0000-0000-0000F7030000}"/>
    <cellStyle name="_MultipleSpace_3+9 known-gap highlevel v4" xfId="1090" xr:uid="{00000000-0005-0000-0000-0000F8030000}"/>
    <cellStyle name="_MultipleSpace_3+9 Revenue Forecasting tool - essbase based" xfId="1091" xr:uid="{00000000-0005-0000-0000-0000F9030000}"/>
    <cellStyle name="_MultipleSpace_5+7 Preview" xfId="1092" xr:uid="{00000000-0005-0000-0000-0000FA030000}"/>
    <cellStyle name="_MultipleSpace_560" xfId="1093" xr:uid="{00000000-0005-0000-0000-0000FB030000}"/>
    <cellStyle name="_MultipleSpace_7+5 Int-Ewd-Ext" xfId="1094" xr:uid="{00000000-0005-0000-0000-0000FC030000}"/>
    <cellStyle name="_MultipleSpace_7+5 Pipeline Rollforward (ACN)" xfId="1095" xr:uid="{00000000-0005-0000-0000-0000FD030000}"/>
    <cellStyle name="_MultipleSpace_7-19-07 SHS CEO Report Final Expanded View" xfId="1096" xr:uid="{00000000-0005-0000-0000-0000FE030000}"/>
    <cellStyle name="_MultipleSpace_9+3_Budget Forecast Timeline v2." xfId="1097" xr:uid="{00000000-0005-0000-0000-0000FF030000}"/>
    <cellStyle name="_MultipleSpace_A9" xfId="1098" xr:uid="{00000000-0005-0000-0000-000000040000}"/>
    <cellStyle name="_MultipleSpace_AGP_Screen 03.25.04" xfId="1099" xr:uid="{00000000-0005-0000-0000-000001040000}"/>
    <cellStyle name="_MultipleSpace_Bi weekly rollforward 11 1 07v2" xfId="1100" xr:uid="{00000000-0005-0000-0000-000002040000}"/>
    <cellStyle name="_MultipleSpace_Bi weekly rollforward 11 29 08 w DV updates" xfId="1101" xr:uid="{00000000-0005-0000-0000-000003040000}"/>
    <cellStyle name="_MultipleSpace_Bi weekly rollforward 12-13-07" xfId="1102" xr:uid="{00000000-0005-0000-0000-000004040000}"/>
    <cellStyle name="_MultipleSpace_Bi weekly rollforward 1-24-08" xfId="1103" xr:uid="{00000000-0005-0000-0000-000005040000}"/>
    <cellStyle name="_MultipleSpace_Bi weekly rollforward 1-9-08" xfId="1104" xr:uid="{00000000-0005-0000-0000-000006040000}"/>
    <cellStyle name="_MultipleSpace_Bi weekly rollforward 8.16.07 v1" xfId="1105" xr:uid="{00000000-0005-0000-0000-000007040000}"/>
    <cellStyle name="_MultipleSpace_Big Customer PL 8+4 Pierce Sch A_V1" xfId="1106" xr:uid="{00000000-0005-0000-0000-000008040000}"/>
    <cellStyle name="_MultipleSpace_Bi-weekly SHS Best Est. Rev Rfwd 7-05-07" xfId="1107" xr:uid="{00000000-0005-0000-0000-000009040000}"/>
    <cellStyle name="_MultipleSpace_Bi-weekly SHS Best Est. Rev Rfwd 7-26-07 Final" xfId="1108" xr:uid="{00000000-0005-0000-0000-00000A040000}"/>
    <cellStyle name="_MultipleSpace_Biweekly with Hansen model" xfId="1109" xr:uid="{00000000-0005-0000-0000-00000B040000}"/>
    <cellStyle name="_MultipleSpace_Book1" xfId="1110" xr:uid="{00000000-0005-0000-0000-00000C040000}"/>
    <cellStyle name="_MultipleSpace_Book2" xfId="1111" xr:uid="{00000000-0005-0000-0000-00000D040000}"/>
    <cellStyle name="_MultipleSpace_Bridge - 2008 Revenue Bud" xfId="1112" xr:uid="{00000000-0005-0000-0000-00000E040000}"/>
    <cellStyle name="_MultipleSpace_Bronco 2005 Guidance Summary 01.19.05" xfId="1113" xr:uid="{00000000-0005-0000-0000-00000F040000}"/>
    <cellStyle name="_MultipleSpace_Bronco Screen 10.20.04" xfId="1114" xr:uid="{00000000-0005-0000-0000-000010040000}"/>
    <cellStyle name="_MultipleSpace_Bronco Screen 7.19.04" xfId="1115" xr:uid="{00000000-0005-0000-0000-000011040000}"/>
    <cellStyle name="_MultipleSpace_Bronco Screen 8.21.04" xfId="1116" xr:uid="{00000000-0005-0000-0000-000012040000}"/>
    <cellStyle name="_MultipleSpace_Bronco Ten-Year DCF Model (CD) V2 9.1.04" xfId="1117" xr:uid="{00000000-0005-0000-0000-000013040000}"/>
    <cellStyle name="_MultipleSpace_CER (41270)" xfId="1118" xr:uid="{00000000-0005-0000-0000-000014040000}"/>
    <cellStyle name="_MultipleSpace_CHARTERHOUSE OPERATING MODEL- Revised July 25" xfId="1119" xr:uid="{00000000-0005-0000-0000-000015040000}"/>
    <cellStyle name="_MultipleSpace_Copy of Point BS Variance Analysis (BT Update) 12.16.05" xfId="1120" xr:uid="{00000000-0005-0000-0000-000016040000}"/>
    <cellStyle name="_MultipleSpace_Copy of Point BS Variance Analysis FINAL 12.19.05 v2" xfId="1121" xr:uid="{00000000-0005-0000-0000-000017040000}"/>
    <cellStyle name="_MultipleSpace_Cost Savings 5+7" xfId="1122" xr:uid="{00000000-0005-0000-0000-000018040000}"/>
    <cellStyle name="_MultipleSpace_CRO Public Comps - 4.25.05" xfId="1123" xr:uid="{00000000-0005-0000-0000-000019040000}"/>
    <cellStyle name="_MultipleSpace_csc" xfId="1124" xr:uid="{00000000-0005-0000-0000-00001A040000}"/>
    <cellStyle name="_MultipleSpace_DCF - 20 Year" xfId="1125" xr:uid="{00000000-0005-0000-0000-00001B040000}"/>
    <cellStyle name="_MultipleSpace_Dental 2008-2010 best estimate model 3+9 version 4-9-07" xfId="1126" xr:uid="{00000000-0005-0000-0000-00001C040000}"/>
    <cellStyle name="_MultipleSpace_Emp-Pay-PS 2006-2007-2008v4" xfId="1127" xr:uid="{00000000-0005-0000-0000-00001D040000}"/>
    <cellStyle name="_MultipleSpace_Essbase load Rev Mem COC by Channel &amp; Customer" xfId="1128" xr:uid="{00000000-0005-0000-0000-00001E040000}"/>
    <cellStyle name="_MultipleSpace_Essbase pull_HSG Consol_prod suite_revised for 7+5FC v2" xfId="1129" xr:uid="{00000000-0005-0000-0000-00001F040000}"/>
    <cellStyle name="_MultipleSpace_Est Stretch" xfId="1130" xr:uid="{00000000-0005-0000-0000-000020040000}"/>
    <cellStyle name="_MultipleSpace_Federal NOL" xfId="1131" xr:uid="{00000000-0005-0000-0000-000021040000}"/>
    <cellStyle name="_MultipleSpace_Financial Review 10.02.07" xfId="1132" xr:uid="{00000000-0005-0000-0000-000022040000}"/>
    <cellStyle name="_MultipleSpace_Financial Review 8.22.07" xfId="1133" xr:uid="{00000000-0005-0000-0000-000023040000}"/>
    <cellStyle name="_MultipleSpace_Financial Review 8.25.07" xfId="1134" xr:uid="{00000000-0005-0000-0000-000024040000}"/>
    <cellStyle name="_MultipleSpace_Financial Slides" xfId="1135" xr:uid="{00000000-0005-0000-0000-000025040000}"/>
    <cellStyle name="_MultipleSpace_First Health Group Detailed Screen 10.14.04" xfId="1136" xr:uid="{00000000-0005-0000-0000-000026040000}"/>
    <cellStyle name="_MultipleSpace_First Health Model_10_05_04" xfId="1137" xr:uid="{00000000-0005-0000-0000-000027040000}"/>
    <cellStyle name="_MultipleSpace_FTEs PS 5+7" xfId="1138" xr:uid="{00000000-0005-0000-0000-000028040000}"/>
    <cellStyle name="_MultipleSpace_Gap Analysis" xfId="1139" xr:uid="{00000000-0005-0000-0000-000029040000}"/>
    <cellStyle name="_MultipleSpace_GBS Bi_Weekly 02-06-08" xfId="1140" xr:uid="{00000000-0005-0000-0000-00002A040000}"/>
    <cellStyle name="_MultipleSpace_GIS_SCS Cost Control" xfId="1141" xr:uid="{00000000-0005-0000-0000-00002B040000}"/>
    <cellStyle name="_MultipleSpace_GM" xfId="1142" xr:uid="{00000000-0005-0000-0000-00002C040000}"/>
    <cellStyle name="_MultipleSpace_HCDS Exec Summary_v2" xfId="1143" xr:uid="{00000000-0005-0000-0000-00002D040000}"/>
    <cellStyle name="_MultipleSpace_HCDS FTE 5+7 by month" xfId="1144" xr:uid="{00000000-0005-0000-0000-00002E040000}"/>
    <cellStyle name="_MultipleSpace_HCDS Revenue Rollforward (HCDS)" xfId="1145" xr:uid="{00000000-0005-0000-0000-00002F040000}"/>
    <cellStyle name="_MultipleSpace_HD Comps" xfId="1146" xr:uid="{00000000-0005-0000-0000-000030040000}"/>
    <cellStyle name="_MultipleSpace_Health Care Information Systems Comparable Valuation 4.22.05" xfId="1147" xr:uid="{00000000-0005-0000-0000-000031040000}"/>
    <cellStyle name="_MultipleSpace_Health Dialog Private Screen 12.13.04" xfId="1148" xr:uid="{00000000-0005-0000-0000-000032040000}"/>
    <cellStyle name="_MultipleSpace_HNT Screen 04.20.05" xfId="1149" xr:uid="{00000000-0005-0000-0000-000033040000}"/>
    <cellStyle name="_MultipleSpace_HNT Screen 5.7.04" xfId="1150" xr:uid="{00000000-0005-0000-0000-000034040000}"/>
    <cellStyle name="_MultipleSpace_HNT Screen 6.16.04" xfId="1151" xr:uid="{00000000-0005-0000-0000-000035040000}"/>
    <cellStyle name="_MultipleSpace_HSG 2008 Budget Bridge - KLD3" xfId="1152" xr:uid="{00000000-0005-0000-0000-000036040000}"/>
    <cellStyle name="_MultipleSpace_HSG quarterly" xfId="1153" xr:uid="{00000000-0005-0000-0000-000037040000}"/>
    <cellStyle name="_MultipleSpace_Int-Ext-EWD - GBS V2" xfId="1154" xr:uid="{00000000-0005-0000-0000-000038040000}"/>
    <cellStyle name="_MultipleSpace_John Way New and Improved GM Analysis_2009@ 2+10" xfId="1155" xr:uid="{00000000-0005-0000-0000-000039040000}"/>
    <cellStyle name="_MultipleSpace_Known Rev - Gap Rept 20071102" xfId="1156" xr:uid="{00000000-0005-0000-0000-00003A040000}"/>
    <cellStyle name="_MultipleSpace_lbo_short_form" xfId="1157" xr:uid="{00000000-0005-0000-0000-00003B040000}"/>
    <cellStyle name="_MultipleSpace_Life Science Tools Deal Comp_06_30_03" xfId="1158" xr:uid="{00000000-0005-0000-0000-00003C040000}"/>
    <cellStyle name="_MultipleSpace_Magellan Screen 03.08.05" xfId="1159" xr:uid="{00000000-0005-0000-0000-00003D040000}"/>
    <cellStyle name="_MultipleSpace_Magellan Screen 12.20.04" xfId="1160" xr:uid="{00000000-0005-0000-0000-00003E040000}"/>
    <cellStyle name="_MultipleSpace_Magellan Screen 12.21.04 KJR" xfId="1161" xr:uid="{00000000-0005-0000-0000-00003F040000}"/>
    <cellStyle name="_MultipleSpace_May 2007 Product Reporting - HCDS" xfId="1162" xr:uid="{00000000-0005-0000-0000-000040040000}"/>
    <cellStyle name="_MultipleSpace_McKesson Screen 1.07.05" xfId="1163" xr:uid="{00000000-0005-0000-0000-000041040000}"/>
    <cellStyle name="_MultipleSpace_McKesson Screen 1.31.05" xfId="1164" xr:uid="{00000000-0005-0000-0000-000042040000}"/>
    <cellStyle name="_MultipleSpace_McKesson Screen 4.20.05" xfId="1165" xr:uid="{00000000-0005-0000-0000-000043040000}"/>
    <cellStyle name="_MultipleSpace_Medicaid" xfId="1166" xr:uid="{00000000-0005-0000-0000-000044040000}"/>
    <cellStyle name="_MultipleSpace_Medicaid Comps" xfId="1167" xr:uid="{00000000-0005-0000-0000-000045040000}"/>
    <cellStyle name="_MultipleSpace_Membership" xfId="1168" xr:uid="{00000000-0005-0000-0000-000046040000}"/>
    <cellStyle name="_MultipleSpace_Membership Analysis 12.13.04" xfId="1169" xr:uid="{00000000-0005-0000-0000-000047040000}"/>
    <cellStyle name="_MultipleSpace_model for lehman 19jul02" xfId="1170" xr:uid="{00000000-0005-0000-0000-000048040000}"/>
    <cellStyle name="_MultipleSpace_New Mexico Tax Issue 02.15.05" xfId="1171" xr:uid="{00000000-0005-0000-0000-000049040000}"/>
    <cellStyle name="_MultipleSpace_NOL Benefit" xfId="1172" xr:uid="{00000000-0005-0000-0000-00004A040000}"/>
    <cellStyle name="_MultipleSpace_noos 2001 results 11jul01" xfId="1173" xr:uid="{00000000-0005-0000-0000-00004B040000}"/>
    <cellStyle name="_MultipleSpace_noos 2001 results 11jul01_Report 3" xfId="1174" xr:uid="{00000000-0005-0000-0000-00004C040000}"/>
    <cellStyle name="_MultipleSpace_noos 2001 results 11jul01_Sheet2" xfId="1175" xr:uid="{00000000-0005-0000-0000-00004D040000}"/>
    <cellStyle name="_MultipleSpace_noos 2001 results 11jul01_Sheet3" xfId="1176" xr:uid="{00000000-0005-0000-0000-00004E040000}"/>
    <cellStyle name="_MultipleSpace_OptumHealth ACR Targets_110607v2" xfId="1177" xr:uid="{00000000-0005-0000-0000-00004F040000}"/>
    <cellStyle name="_MultipleSpace_Ovations 2+10 Impacts_03.27.08" xfId="1178" xr:uid="{00000000-0005-0000-0000-000050040000}"/>
    <cellStyle name="_MultipleSpace_Ovations Program Template" xfId="1179" xr:uid="{00000000-0005-0000-0000-000051040000}"/>
    <cellStyle name="_MultipleSpace_P&amp;L Sched" xfId="1180" xr:uid="{00000000-0005-0000-0000-000052040000}"/>
    <cellStyle name="_MultipleSpace_PacifiCare Health Systems Screening Analysis 02.04.05" xfId="1181" xr:uid="{00000000-0005-0000-0000-000053040000}"/>
    <cellStyle name="_MultipleSpace_PacifiCare Health Systems Screening Analysis 11.22.04" xfId="1182" xr:uid="{00000000-0005-0000-0000-000054040000}"/>
    <cellStyle name="_MultipleSpace_Page 11 - Operating Costs" xfId="1183" xr:uid="{00000000-0005-0000-0000-000055040000}"/>
    <cellStyle name="_MultipleSpace_PHS P&amp;L Membership and Multiple Comparison 11.22.04" xfId="1184" xr:uid="{00000000-0005-0000-0000-000056040000}"/>
    <cellStyle name="_MultipleSpace_pi5" xfId="1185" xr:uid="{00000000-0005-0000-0000-000057040000}"/>
    <cellStyle name="_MultipleSpace_pi5_Report 3" xfId="1186" xr:uid="{00000000-0005-0000-0000-000058040000}"/>
    <cellStyle name="_MultipleSpace_pi5_Sheet2" xfId="1187" xr:uid="{00000000-0005-0000-0000-000059040000}"/>
    <cellStyle name="_MultipleSpace_pi5_Sheet3" xfId="1188" xr:uid="{00000000-0005-0000-0000-00005A040000}"/>
    <cellStyle name="_MultipleSpace_Pierce County 2+10 revenue forecast SFO" xfId="1189" xr:uid="{00000000-0005-0000-0000-00005B040000}"/>
    <cellStyle name="_MultipleSpace_Pierce County PL 5+7 Pierce Sch A_V4" xfId="1190" xr:uid="{00000000-0005-0000-0000-00005C040000}"/>
    <cellStyle name="_MultipleSpace_Pipeline Rollforward_HSG" xfId="1191" xr:uid="{00000000-0005-0000-0000-00005D040000}"/>
    <cellStyle name="_MultipleSpace_PL Rollforward Template" xfId="1192" xr:uid="{00000000-0005-0000-0000-00005E040000}"/>
    <cellStyle name="_MultipleSpace_PL Summ-Detail_2007" xfId="1193" xr:uid="{00000000-0005-0000-0000-00005F040000}"/>
    <cellStyle name="_MultipleSpace_Productivity Docs" xfId="1194" xr:uid="{00000000-0005-0000-0000-000060040000}"/>
    <cellStyle name="_MultipleSpace_Public Comps 10.27.04 (Updates)" xfId="1195" xr:uid="{00000000-0005-0000-0000-000061040000}"/>
    <cellStyle name="_MultipleSpace_Public Comps 11.11.04.2005 Versionxls" xfId="1196" xr:uid="{00000000-0005-0000-0000-000062040000}"/>
    <cellStyle name="_MultipleSpace_Public Comps 4.2.04" xfId="1197" xr:uid="{00000000-0005-0000-0000-000063040000}"/>
    <cellStyle name="_MultipleSpace_Revised Downside Case 25 July" xfId="1198" xr:uid="{00000000-0005-0000-0000-000064040000}"/>
    <cellStyle name="_MultipleSpace_Risk Responsibility Matrix 8.13.04" xfId="1199" xr:uid="{00000000-0005-0000-0000-000065040000}"/>
    <cellStyle name="_MultipleSpace_Screening Tool - CHA 12.18.05" xfId="1200" xr:uid="{00000000-0005-0000-0000-000066040000}"/>
    <cellStyle name="_MultipleSpace_SCS 7+5 Capital FCST Template" xfId="1201" xr:uid="{00000000-0005-0000-0000-000067040000}"/>
    <cellStyle name="_MultipleSpace_SKM Valuation - Consideration Analysis 02.24.05" xfId="1202" xr:uid="{00000000-0005-0000-0000-000068040000}"/>
    <cellStyle name="_MultipleSpace_SLT Finance Slides_081807" xfId="1203" xr:uid="{00000000-0005-0000-0000-000069040000}"/>
    <cellStyle name="_MultipleSpace_Status Update Fender 8.02.06" xfId="1204" xr:uid="{00000000-0005-0000-0000-00006A040000}"/>
    <cellStyle name="_MultipleSpace_Supplemental Schedules 1+11 FCST" xfId="1205" xr:uid="{00000000-0005-0000-0000-00006B040000}"/>
    <cellStyle name="_MultipleSpace_Supplemental Schedules UPDATE" xfId="1206" xr:uid="{00000000-0005-0000-0000-00006C040000}"/>
    <cellStyle name="_MultipleSpace_surbid4 cloture" xfId="1207" xr:uid="{00000000-0005-0000-0000-00006D040000}"/>
    <cellStyle name="_MultipleSpace_surbid4 cloture_1" xfId="1208" xr:uid="{00000000-0005-0000-0000-00006E040000}"/>
    <cellStyle name="_MultipleSpace_surbid4 cloture_1_noos 2001 results 11jul01" xfId="1209" xr:uid="{00000000-0005-0000-0000-00006F040000}"/>
    <cellStyle name="_MultipleSpace_tropicos5" xfId="1210" xr:uid="{00000000-0005-0000-0000-000070040000}"/>
    <cellStyle name="_MultipleSpace_Tsunami Comps 11.23.04 v2" xfId="1211" xr:uid="{00000000-0005-0000-0000-000071040000}"/>
    <cellStyle name="_MultipleSpace_Tsunami Comps2" xfId="1212" xr:uid="{00000000-0005-0000-0000-000072040000}"/>
    <cellStyle name="_MultipleSpace_TZIX Screen 05.07.04" xfId="1213" xr:uid="{00000000-0005-0000-0000-000073040000}"/>
    <cellStyle name="_MultipleSpace_UBH Bi-Weekly 110107_10+2" xfId="1214" xr:uid="{00000000-0005-0000-0000-000074040000}"/>
    <cellStyle name="_MultipleSpace_v4_Dealcomp_distribution" xfId="1215" xr:uid="{00000000-0005-0000-0000-000075040000}"/>
    <cellStyle name="_MultipleSpace_voice1.xls Chart 1" xfId="1216" xr:uid="{00000000-0005-0000-0000-000076040000}"/>
    <cellStyle name="_MultipleSpace_VSTA ODSY 11.17.03" xfId="1217" xr:uid="{00000000-0005-0000-0000-000077040000}"/>
    <cellStyle name="_MultipleSpace_Walgreen Co Screen 03.14.05" xfId="1218" xr:uid="{00000000-0005-0000-0000-000078040000}"/>
    <cellStyle name="_MultipleSpace_WebMD Screen 01.08.05" xfId="1219" xr:uid="{00000000-0005-0000-0000-000079040000}"/>
    <cellStyle name="_MultipleSpace_WebMD Screen 01.10.05" xfId="1220" xr:uid="{00000000-0005-0000-0000-00007A040000}"/>
    <cellStyle name="_MultipleSpace_Wellness 2007 5+7 Forecast" xfId="1221" xr:uid="{00000000-0005-0000-0000-00007B040000}"/>
    <cellStyle name="_MultipleSpace_Worksheet in 2008 Business Plan Review Template_final" xfId="1222" xr:uid="{00000000-0005-0000-0000-00007C040000}"/>
    <cellStyle name="_MultipleSpace_Worksheet in Supplemental Presentation" xfId="1223" xr:uid="{00000000-0005-0000-0000-00007D040000}"/>
    <cellStyle name="_New OU Structure - Behavioral" xfId="1224" xr:uid="{00000000-0005-0000-0000-00007E040000}"/>
    <cellStyle name="_New OU Structure - Behavioral_Report 3" xfId="1225" xr:uid="{00000000-0005-0000-0000-00007F040000}"/>
    <cellStyle name="_New OU Structure - Behavioral_Sheet2" xfId="1226" xr:uid="{00000000-0005-0000-0000-000080040000}"/>
    <cellStyle name="_New OU Structure - Behavioral_Sheet3" xfId="1227" xr:uid="{00000000-0005-0000-0000-000081040000}"/>
    <cellStyle name="_Operating Model 3rd round - Version 14 - CSFB and Lehman" xfId="1228" xr:uid="{00000000-0005-0000-0000-000082040000}"/>
    <cellStyle name="_Operating Model 3rd round - Version 14 - CSFB and Lehman_Bi weekly rollforward 11 29 08 w DV updates" xfId="1229" xr:uid="{00000000-0005-0000-0000-000083040000}"/>
    <cellStyle name="_Operating Model 3rd round - Version 14 - CSFB and Lehman_Bi weekly rollforward 11 29 08 w DV updates_Report 3" xfId="1230" xr:uid="{00000000-0005-0000-0000-000084040000}"/>
    <cellStyle name="_Operating Model 3rd round - Version 14 - CSFB and Lehman_Bi weekly rollforward 11 29 08 w DV updates_Sheet2" xfId="1231" xr:uid="{00000000-0005-0000-0000-000085040000}"/>
    <cellStyle name="_Operating Model 3rd round - Version 14 - CSFB and Lehman_Bi weekly rollforward 11 29 08 w DV updates_Sheet3" xfId="1232" xr:uid="{00000000-0005-0000-0000-000086040000}"/>
    <cellStyle name="_Operating Model 3rd round - Version 14 - CSFB and Lehman_Bi weekly rollforward 12-13-07" xfId="1233" xr:uid="{00000000-0005-0000-0000-000087040000}"/>
    <cellStyle name="_Operating Model 3rd round - Version 14 - CSFB and Lehman_Bi weekly rollforward 12-13-07_Report 3" xfId="1234" xr:uid="{00000000-0005-0000-0000-000088040000}"/>
    <cellStyle name="_Operating Model 3rd round - Version 14 - CSFB and Lehman_Bi weekly rollforward 12-13-07_Sheet2" xfId="1235" xr:uid="{00000000-0005-0000-0000-000089040000}"/>
    <cellStyle name="_Operating Model 3rd round - Version 14 - CSFB and Lehman_Bi weekly rollforward 12-13-07_Sheet3" xfId="1236" xr:uid="{00000000-0005-0000-0000-00008A040000}"/>
    <cellStyle name="_Operating Model 3rd round - Version 14 - CSFB and Lehman_Bi weekly rollforward 1-24-08" xfId="1237" xr:uid="{00000000-0005-0000-0000-00008B040000}"/>
    <cellStyle name="_Operating Model 3rd round - Version 14 - CSFB and Lehman_Bi weekly rollforward 1-24-08_Report 3" xfId="1238" xr:uid="{00000000-0005-0000-0000-00008C040000}"/>
    <cellStyle name="_Operating Model 3rd round - Version 14 - CSFB and Lehman_Bi weekly rollforward 1-24-08_Sheet2" xfId="1239" xr:uid="{00000000-0005-0000-0000-00008D040000}"/>
    <cellStyle name="_Operating Model 3rd round - Version 14 - CSFB and Lehman_Bi weekly rollforward 1-24-08_Sheet3" xfId="1240" xr:uid="{00000000-0005-0000-0000-00008E040000}"/>
    <cellStyle name="_Operating Model 3rd round - Version 14 - CSFB and Lehman_Bi weekly rollforward 1-9-08" xfId="1241" xr:uid="{00000000-0005-0000-0000-00008F040000}"/>
    <cellStyle name="_Operating Model 3rd round - Version 14 - CSFB and Lehman_Bi weekly rollforward 1-9-08_Report 3" xfId="1242" xr:uid="{00000000-0005-0000-0000-000090040000}"/>
    <cellStyle name="_Operating Model 3rd round - Version 14 - CSFB and Lehman_Bi weekly rollforward 1-9-08_Sheet2" xfId="1243" xr:uid="{00000000-0005-0000-0000-000091040000}"/>
    <cellStyle name="_Operating Model 3rd round - Version 14 - CSFB and Lehman_Bi weekly rollforward 1-9-08_Sheet3" xfId="1244" xr:uid="{00000000-0005-0000-0000-000092040000}"/>
    <cellStyle name="_Operating Model 3rd round - Version 14 - CSFB and Lehman_OptumHealth ACR Targets_110607v2" xfId="1245" xr:uid="{00000000-0005-0000-0000-000093040000}"/>
    <cellStyle name="_Operating Model 3rd round - Version 14 - CSFB and Lehman_OptumHealth ACR Targets_110607v2_Report 3" xfId="1246" xr:uid="{00000000-0005-0000-0000-000094040000}"/>
    <cellStyle name="_Operating Model 3rd round - Version 14 - CSFB and Lehman_OptumHealth ACR Targets_110607v2_Sheet2" xfId="1247" xr:uid="{00000000-0005-0000-0000-000095040000}"/>
    <cellStyle name="_Operating Model 3rd round - Version 14 - CSFB and Lehman_OptumHealth ACR Targets_110607v2_Sheet3" xfId="1248" xr:uid="{00000000-0005-0000-0000-000096040000}"/>
    <cellStyle name="_Operating Model 3rd round - Version 14 - CSFB and Lehman_Report 3" xfId="1249" xr:uid="{00000000-0005-0000-0000-000097040000}"/>
    <cellStyle name="_Operating Model 3rd round - Version 14 - CSFB and Lehman_Sheet2" xfId="1250" xr:uid="{00000000-0005-0000-0000-000098040000}"/>
    <cellStyle name="_Operating Model 3rd round - Version 14 - CSFB and Lehman_Sheet3" xfId="1251" xr:uid="{00000000-0005-0000-0000-000099040000}"/>
    <cellStyle name="_OptumHealth 2+10 Forecast Template (sent) revised" xfId="1252" xr:uid="{00000000-0005-0000-0000-00009A040000}"/>
    <cellStyle name="_OptumHealth 2+10 Forecast Template (sent) revised_Report 3" xfId="1253" xr:uid="{00000000-0005-0000-0000-00009B040000}"/>
    <cellStyle name="_OptumHealth 2+10 Forecast Template (sent) revised_Sheet2" xfId="1254" xr:uid="{00000000-0005-0000-0000-00009C040000}"/>
    <cellStyle name="_OptumHealth 2+10 Forecast Template (sent) revised_Sheet3" xfId="1255" xr:uid="{00000000-0005-0000-0000-00009D040000}"/>
    <cellStyle name="_Percent" xfId="1256" xr:uid="{00000000-0005-0000-0000-00009E040000}"/>
    <cellStyle name="_Percent modified" xfId="1257" xr:uid="{00000000-0005-0000-0000-00009F040000}"/>
    <cellStyle name="_Percent modified underline" xfId="1258" xr:uid="{00000000-0005-0000-0000-0000A0040000}"/>
    <cellStyle name="_Percent modified underline_Bi weekly rollforward 11 29 08 w DV updates" xfId="1259" xr:uid="{00000000-0005-0000-0000-0000A1040000}"/>
    <cellStyle name="_Percent modified underline_Bi weekly rollforward 12-13-07" xfId="1260" xr:uid="{00000000-0005-0000-0000-0000A2040000}"/>
    <cellStyle name="_Percent modified underline_Bi weekly rollforward 1-24-08" xfId="1261" xr:uid="{00000000-0005-0000-0000-0000A3040000}"/>
    <cellStyle name="_Percent modified underline_Bi weekly rollforward 1-9-08" xfId="1262" xr:uid="{00000000-0005-0000-0000-0000A4040000}"/>
    <cellStyle name="_Percent modified underline_OptumHealth ACR Targets_110607v2" xfId="1263" xr:uid="{00000000-0005-0000-0000-0000A5040000}"/>
    <cellStyle name="_Percent_~0577852" xfId="1264" xr:uid="{00000000-0005-0000-0000-0000A6040000}"/>
    <cellStyle name="_Percent_~4026969" xfId="1265" xr:uid="{00000000-0005-0000-0000-0000A7040000}"/>
    <cellStyle name="_Percent_0+12 Care Solutions WD7 1.10.08 v3 - to SCS" xfId="1266" xr:uid="{00000000-0005-0000-0000-0000A8040000}"/>
    <cellStyle name="_Percent_0+12 Forecast" xfId="1267" xr:uid="{00000000-0005-0000-0000-0000A9040000}"/>
    <cellStyle name="_Percent_0+12 HSG FINAL" xfId="1268" xr:uid="{00000000-0005-0000-0000-0000AA040000}"/>
    <cellStyle name="_Percent_10+2 Rollforward template" xfId="1269" xr:uid="{00000000-0005-0000-0000-0000AB040000}"/>
    <cellStyle name="_Percent_2004_2005 EBITDA Bridge" xfId="1270" xr:uid="{00000000-0005-0000-0000-0000AC040000}"/>
    <cellStyle name="_Percent_2004-7-8 v2 Segment Multiple Analysis" xfId="1271" xr:uid="{00000000-0005-0000-0000-0000AD040000}"/>
    <cellStyle name="_Percent_2007 3+9 - Supplemental Schedules" xfId="1272" xr:uid="{00000000-0005-0000-0000-0000AE040000}"/>
    <cellStyle name="_Percent_2007 3+9 Forecast - Disease Solutions V4" xfId="1273" xr:uid="{00000000-0005-0000-0000-0000AF040000}"/>
    <cellStyle name="_Percent_2007 3+9 Margins" xfId="1274" xr:uid="{00000000-0005-0000-0000-0000B0040000}"/>
    <cellStyle name="_Percent_2007 3+9 SUMMARY" xfId="1275" xr:uid="{00000000-0005-0000-0000-0000B1040000}"/>
    <cellStyle name="_Percent_2007 3+9 SUMMARY 04.14.07" xfId="1276" xr:uid="{00000000-0005-0000-0000-0000B2040000}"/>
    <cellStyle name="_Percent_2007 5+7 - Supplemental Schedules (v3)" xfId="1277" xr:uid="{00000000-0005-0000-0000-0000B3040000}"/>
    <cellStyle name="_Percent_2007 5+7 SUMMARY" xfId="1278" xr:uid="{00000000-0005-0000-0000-0000B4040000}"/>
    <cellStyle name="_Percent_2007 7+5 - Supplemental Schedules" xfId="1279" xr:uid="{00000000-0005-0000-0000-0000B5040000}"/>
    <cellStyle name="_Percent_2007 7+5 Revenue Rollforward (URN)" xfId="1280" xr:uid="{00000000-0005-0000-0000-0000B6040000}"/>
    <cellStyle name="_Percent_2007 9+3 Analysis_AP" xfId="1281" xr:uid="{00000000-0005-0000-0000-0000B7040000}"/>
    <cellStyle name="_Percent_2007 Budget - Supplemental Schedules" xfId="1282" xr:uid="{00000000-0005-0000-0000-0000B8040000}"/>
    <cellStyle name="_Percent_2007 Revenue Rollforward - HCDS - 10-18-07" xfId="1283" xr:uid="{00000000-0005-0000-0000-0000B9040000}"/>
    <cellStyle name="_Percent_2007 Revenue Rollforward - HCDS - 11-02-07" xfId="1284" xr:uid="{00000000-0005-0000-0000-0000BA040000}"/>
    <cellStyle name="_Percent_2007_2008_Growth_Slides_11_02" xfId="1285" xr:uid="{00000000-0005-0000-0000-0000BB040000}"/>
    <cellStyle name="_Percent_2008 @ 10+2 FCST" xfId="1286" xr:uid="{00000000-0005-0000-0000-0000BC040000}"/>
    <cellStyle name="_Percent_2008 7+5 Revenue Rollforward (URN)" xfId="1287" xr:uid="{00000000-0005-0000-0000-0000BD040000}"/>
    <cellStyle name="_Percent_2008 Bi weekly Template" xfId="1288" xr:uid="{00000000-0005-0000-0000-0000BE040000}"/>
    <cellStyle name="_Percent_2008 Bi-weekly SHS Best Est. &amp; Rev Rfwd 7-19-07" xfId="1289" xr:uid="{00000000-0005-0000-0000-0000BF040000}"/>
    <cellStyle name="_Percent_2008 Bi-weekly SHS Best Est. &amp; Rev Rfwd 7-26-07" xfId="1290" xr:uid="{00000000-0005-0000-0000-0000C0040000}"/>
    <cellStyle name="_Percent_2008 Bi-weekly SHS Best Est. Rev Rfwd 11-02-07" xfId="1291" xr:uid="{00000000-0005-0000-0000-0000C1040000}"/>
    <cellStyle name="_Percent_2008 Executive Summary" xfId="1292" xr:uid="{00000000-0005-0000-0000-0000C2040000}"/>
    <cellStyle name="_Percent_2008 HCDS Exec Summary" xfId="1293" xr:uid="{00000000-0005-0000-0000-0000C3040000}"/>
    <cellStyle name="_Percent_2008 Pipeline Rollforward_HSG" xfId="1294" xr:uid="{00000000-0005-0000-0000-0000C4040000}"/>
    <cellStyle name="_Percent_2008 Revenue Target 8-17-07 for Heather" xfId="1295" xr:uid="{00000000-0005-0000-0000-0000C5040000}"/>
    <cellStyle name="_Percent_2008 Summary Detail - Dawn and John P." xfId="1296" xr:uid="{00000000-0005-0000-0000-0000C6040000}"/>
    <cellStyle name="_Percent_2008 UBH Best Est  Roll 10+2 080131" xfId="1297" xr:uid="{00000000-0005-0000-0000-0000C7040000}"/>
    <cellStyle name="_Percent_2008 UPLOAD Template EXTERNAL (10+2)" xfId="1298" xr:uid="{00000000-0005-0000-0000-0000C8040000}"/>
    <cellStyle name="_Percent_2008-04 Power Point Load" xfId="1299" xr:uid="{00000000-0005-0000-0000-0000C9040000}"/>
    <cellStyle name="_Percent_2009 2+10 Fcst Template - Schedules A-D.xls;F.xls;H.xls;M-Q use this file" xfId="1300" xr:uid="{00000000-0005-0000-0000-0000CA040000}"/>
    <cellStyle name="_Percent_2009-02 Power Point Load" xfId="1301" xr:uid="{00000000-0005-0000-0000-0000CB040000}"/>
    <cellStyle name="_Percent_2010 2+10_GM FCST" xfId="1302" xr:uid="{00000000-0005-0000-0000-0000CC040000}"/>
    <cellStyle name="_Percent_3+9 known-gap highlevel v4" xfId="1303" xr:uid="{00000000-0005-0000-0000-0000CD040000}"/>
    <cellStyle name="_Percent_3+9 Revenue Forecasting tool - essbase based" xfId="1304" xr:uid="{00000000-0005-0000-0000-0000CE040000}"/>
    <cellStyle name="_Percent_5+7 Preview" xfId="1305" xr:uid="{00000000-0005-0000-0000-0000CF040000}"/>
    <cellStyle name="_Percent_560" xfId="1306" xr:uid="{00000000-0005-0000-0000-0000D0040000}"/>
    <cellStyle name="_Percent_7+5 Int-Ewd-Ext" xfId="1307" xr:uid="{00000000-0005-0000-0000-0000D1040000}"/>
    <cellStyle name="_Percent_7+5 Pipeline Rollforward (ACN)" xfId="1308" xr:uid="{00000000-0005-0000-0000-0000D2040000}"/>
    <cellStyle name="_Percent_7-19-07 SHS CEO Report Final Expanded View" xfId="1309" xr:uid="{00000000-0005-0000-0000-0000D3040000}"/>
    <cellStyle name="_Percent_9+3_Budget Forecast Timeline v2." xfId="1310" xr:uid="{00000000-0005-0000-0000-0000D4040000}"/>
    <cellStyle name="_Percent_A9" xfId="1311" xr:uid="{00000000-0005-0000-0000-0000D5040000}"/>
    <cellStyle name="_Percent_AGP_Screen 03.25.04" xfId="1312" xr:uid="{00000000-0005-0000-0000-0000D6040000}"/>
    <cellStyle name="_Percent_Bi weekly rollforward 11 1 07v2" xfId="1313" xr:uid="{00000000-0005-0000-0000-0000D7040000}"/>
    <cellStyle name="_Percent_Bi weekly rollforward 11 29 08 w DV updates" xfId="1314" xr:uid="{00000000-0005-0000-0000-0000D8040000}"/>
    <cellStyle name="_Percent_Bi weekly rollforward 12-13-07" xfId="1315" xr:uid="{00000000-0005-0000-0000-0000D9040000}"/>
    <cellStyle name="_Percent_Bi weekly rollforward 1-24-08" xfId="1316" xr:uid="{00000000-0005-0000-0000-0000DA040000}"/>
    <cellStyle name="_Percent_Bi weekly rollforward 1-9-08" xfId="1317" xr:uid="{00000000-0005-0000-0000-0000DB040000}"/>
    <cellStyle name="_Percent_Bi weekly rollforward 8.16.07 v1" xfId="1318" xr:uid="{00000000-0005-0000-0000-0000DC040000}"/>
    <cellStyle name="_Percent_Big Customer PL 8+4 Pierce Sch A_V1" xfId="1319" xr:uid="{00000000-0005-0000-0000-0000DD040000}"/>
    <cellStyle name="_Percent_Bi-weekly SHS Best Est. Rev Rfwd 7-05-07" xfId="1320" xr:uid="{00000000-0005-0000-0000-0000DE040000}"/>
    <cellStyle name="_Percent_Bi-weekly SHS Best Est. Rev Rfwd 7-26-07 Final" xfId="1321" xr:uid="{00000000-0005-0000-0000-0000DF040000}"/>
    <cellStyle name="_Percent_Biweekly with Hansen model" xfId="1322" xr:uid="{00000000-0005-0000-0000-0000E0040000}"/>
    <cellStyle name="_Percent_Book1" xfId="1323" xr:uid="{00000000-0005-0000-0000-0000E1040000}"/>
    <cellStyle name="_Percent_Book2" xfId="1324" xr:uid="{00000000-0005-0000-0000-0000E2040000}"/>
    <cellStyle name="_Percent_Bridge - 2008 Revenue Bud" xfId="1325" xr:uid="{00000000-0005-0000-0000-0000E3040000}"/>
    <cellStyle name="_Percent_Bronco 2005 Guidance Summary 01.19.05" xfId="1326" xr:uid="{00000000-0005-0000-0000-0000E4040000}"/>
    <cellStyle name="_Percent_Bronco Screen 10.20.04" xfId="1327" xr:uid="{00000000-0005-0000-0000-0000E5040000}"/>
    <cellStyle name="_Percent_Bronco Screen 7.19.04" xfId="1328" xr:uid="{00000000-0005-0000-0000-0000E6040000}"/>
    <cellStyle name="_Percent_Bronco Screen 8.21.04" xfId="1329" xr:uid="{00000000-0005-0000-0000-0000E7040000}"/>
    <cellStyle name="_Percent_Bronco Ten-Year DCF Model (CD) V2 9.1.04" xfId="1330" xr:uid="{00000000-0005-0000-0000-0000E8040000}"/>
    <cellStyle name="_Percent_CER (41270)" xfId="1331" xr:uid="{00000000-0005-0000-0000-0000E9040000}"/>
    <cellStyle name="_Percent_CHARTERHOUSE OPERATING MODEL- Revised July 25" xfId="1332" xr:uid="{00000000-0005-0000-0000-0000EA040000}"/>
    <cellStyle name="_Percent_Copy of Point BS Variance Analysis (BT Update) 12.16.05" xfId="1333" xr:uid="{00000000-0005-0000-0000-0000EB040000}"/>
    <cellStyle name="_Percent_Copy of Point BS Variance Analysis FINAL 12.19.05 v2" xfId="1334" xr:uid="{00000000-0005-0000-0000-0000EC040000}"/>
    <cellStyle name="_Percent_Cost Savings 5+7" xfId="1335" xr:uid="{00000000-0005-0000-0000-0000ED040000}"/>
    <cellStyle name="_Percent_CRO Public Comps - 4.25.05" xfId="1336" xr:uid="{00000000-0005-0000-0000-0000EE040000}"/>
    <cellStyle name="_Percent_DCF - 20 Year" xfId="1337" xr:uid="{00000000-0005-0000-0000-0000EF040000}"/>
    <cellStyle name="_Percent_Dental 2008-2010 best estimate model 3+9 version 4-9-07" xfId="1338" xr:uid="{00000000-0005-0000-0000-0000F0040000}"/>
    <cellStyle name="_Percent_Emp-Pay-PS 2006-2007-2008v4" xfId="1339" xr:uid="{00000000-0005-0000-0000-0000F1040000}"/>
    <cellStyle name="_Percent_Essbase load Rev Mem COC by Channel &amp; Customer" xfId="1340" xr:uid="{00000000-0005-0000-0000-0000F2040000}"/>
    <cellStyle name="_Percent_Essbase pull_HSG Consol_prod suite_revised for 7+5FC v2" xfId="1341" xr:uid="{00000000-0005-0000-0000-0000F3040000}"/>
    <cellStyle name="_Percent_Est Stretch" xfId="1342" xr:uid="{00000000-0005-0000-0000-0000F4040000}"/>
    <cellStyle name="_Percent_Federal NOL" xfId="1343" xr:uid="{00000000-0005-0000-0000-0000F5040000}"/>
    <cellStyle name="_Percent_Financial Review 10.02.07" xfId="1344" xr:uid="{00000000-0005-0000-0000-0000F6040000}"/>
    <cellStyle name="_Percent_Financial Review 8.22.07" xfId="1345" xr:uid="{00000000-0005-0000-0000-0000F7040000}"/>
    <cellStyle name="_Percent_Financial Review 8.25.07" xfId="1346" xr:uid="{00000000-0005-0000-0000-0000F8040000}"/>
    <cellStyle name="_Percent_Financial Slides" xfId="1347" xr:uid="{00000000-0005-0000-0000-0000F9040000}"/>
    <cellStyle name="_Percent_First Health Group Detailed Screen 10.14.04" xfId="1348" xr:uid="{00000000-0005-0000-0000-0000FA040000}"/>
    <cellStyle name="_Percent_First Health Model_10_05_04" xfId="1349" xr:uid="{00000000-0005-0000-0000-0000FB040000}"/>
    <cellStyle name="_Percent_FTEs PS 5+7" xfId="1350" xr:uid="{00000000-0005-0000-0000-0000FC040000}"/>
    <cellStyle name="_Percent_Gap Analysis" xfId="1351" xr:uid="{00000000-0005-0000-0000-0000FD040000}"/>
    <cellStyle name="_Percent_GBS Bi_Weekly 02-06-08" xfId="1352" xr:uid="{00000000-0005-0000-0000-0000FE040000}"/>
    <cellStyle name="_Percent_GIS_SCS Cost Control" xfId="1353" xr:uid="{00000000-0005-0000-0000-0000FF040000}"/>
    <cellStyle name="_Percent_GM" xfId="1354" xr:uid="{00000000-0005-0000-0000-000000050000}"/>
    <cellStyle name="_Percent_HCDS Exec Summary_v2" xfId="1355" xr:uid="{00000000-0005-0000-0000-000001050000}"/>
    <cellStyle name="_Percent_HCDS FTE 5+7 by month" xfId="1356" xr:uid="{00000000-0005-0000-0000-000002050000}"/>
    <cellStyle name="_Percent_HCDS Revenue Rollforward (HCDS)" xfId="1357" xr:uid="{00000000-0005-0000-0000-000003050000}"/>
    <cellStyle name="_Percent_HD Comps" xfId="1358" xr:uid="{00000000-0005-0000-0000-000004050000}"/>
    <cellStyle name="_Percent_Health Dialog Private Screen 12.13.04" xfId="1359" xr:uid="{00000000-0005-0000-0000-000005050000}"/>
    <cellStyle name="_Percent_HNT Screen 04.20.05" xfId="1360" xr:uid="{00000000-0005-0000-0000-000006050000}"/>
    <cellStyle name="_Percent_HNT Screen 5.7.04" xfId="1361" xr:uid="{00000000-0005-0000-0000-000007050000}"/>
    <cellStyle name="_Percent_HNT Screen 6.16.04" xfId="1362" xr:uid="{00000000-0005-0000-0000-000008050000}"/>
    <cellStyle name="_Percent_HSG 2008 Budget Bridge - KLD3" xfId="1363" xr:uid="{00000000-0005-0000-0000-000009050000}"/>
    <cellStyle name="_Percent_HSG quarterly" xfId="1364" xr:uid="{00000000-0005-0000-0000-00000A050000}"/>
    <cellStyle name="_Percent_Int-Ext-EWD - GBS V2" xfId="1365" xr:uid="{00000000-0005-0000-0000-00000B050000}"/>
    <cellStyle name="_Percent_John Way New and Improved GM Analysis_2009@ 2+10" xfId="1366" xr:uid="{00000000-0005-0000-0000-00000C050000}"/>
    <cellStyle name="_Percent_Known Rev - Gap Rept 20071102" xfId="1367" xr:uid="{00000000-0005-0000-0000-00000D050000}"/>
    <cellStyle name="_Percent_lbo_short_form" xfId="1368" xr:uid="{00000000-0005-0000-0000-00000E050000}"/>
    <cellStyle name="_Percent_Magellan Screen 03.08.05" xfId="1369" xr:uid="{00000000-0005-0000-0000-00000F050000}"/>
    <cellStyle name="_Percent_Magellan Screen 12.20.04" xfId="1370" xr:uid="{00000000-0005-0000-0000-000010050000}"/>
    <cellStyle name="_Percent_Magellan Screen 12.21.04 KJR" xfId="1371" xr:uid="{00000000-0005-0000-0000-000011050000}"/>
    <cellStyle name="_Percent_May 2007 Product Reporting - HCDS" xfId="1372" xr:uid="{00000000-0005-0000-0000-000012050000}"/>
    <cellStyle name="_Percent_McKesson Screen 1.07.05" xfId="1373" xr:uid="{00000000-0005-0000-0000-000013050000}"/>
    <cellStyle name="_Percent_McKesson Screen 1.31.05" xfId="1374" xr:uid="{00000000-0005-0000-0000-000014050000}"/>
    <cellStyle name="_Percent_McKesson Screen 4.20.05" xfId="1375" xr:uid="{00000000-0005-0000-0000-000015050000}"/>
    <cellStyle name="_Percent_Medicaid" xfId="1376" xr:uid="{00000000-0005-0000-0000-000016050000}"/>
    <cellStyle name="_Percent_Medicaid Comps" xfId="1377" xr:uid="{00000000-0005-0000-0000-000017050000}"/>
    <cellStyle name="_Percent_Membership" xfId="1378" xr:uid="{00000000-0005-0000-0000-000018050000}"/>
    <cellStyle name="_Percent_Membership Analysis 12.13.04" xfId="1379" xr:uid="{00000000-0005-0000-0000-000019050000}"/>
    <cellStyle name="_Percent_model for lehman 19jul02" xfId="1380" xr:uid="{00000000-0005-0000-0000-00001A050000}"/>
    <cellStyle name="_Percent_New Mexico Tax Issue 02.15.05" xfId="1381" xr:uid="{00000000-0005-0000-0000-00001B050000}"/>
    <cellStyle name="_Percent_NOL Benefit" xfId="1382" xr:uid="{00000000-0005-0000-0000-00001C050000}"/>
    <cellStyle name="_Percent_OptumHealth ACR Targets_110607v2" xfId="1383" xr:uid="{00000000-0005-0000-0000-00001D050000}"/>
    <cellStyle name="_Percent_Ovations 2+10 Impacts_03.27.08" xfId="1384" xr:uid="{00000000-0005-0000-0000-00001E050000}"/>
    <cellStyle name="_Percent_Ovations Program Template" xfId="1385" xr:uid="{00000000-0005-0000-0000-00001F050000}"/>
    <cellStyle name="_Percent_P&amp;L Sched" xfId="1386" xr:uid="{00000000-0005-0000-0000-000020050000}"/>
    <cellStyle name="_Percent_PacifiCare Health Systems Screening Analysis 02.04.05" xfId="1387" xr:uid="{00000000-0005-0000-0000-000021050000}"/>
    <cellStyle name="_Percent_PacifiCare Health Systems Screening Analysis 11.22.04" xfId="1388" xr:uid="{00000000-0005-0000-0000-000022050000}"/>
    <cellStyle name="_Percent_Page 11 - Operating Costs" xfId="1389" xr:uid="{00000000-0005-0000-0000-000023050000}"/>
    <cellStyle name="_Percent_PHS P&amp;L Membership and Multiple Comparison 11.22.04" xfId="1390" xr:uid="{00000000-0005-0000-0000-000024050000}"/>
    <cellStyle name="_Percent_pi5" xfId="1391" xr:uid="{00000000-0005-0000-0000-000025050000}"/>
    <cellStyle name="_Percent_pi5_Report 3" xfId="1392" xr:uid="{00000000-0005-0000-0000-000026050000}"/>
    <cellStyle name="_Percent_pi5_Sheet2" xfId="1393" xr:uid="{00000000-0005-0000-0000-000027050000}"/>
    <cellStyle name="_Percent_pi5_Sheet3" xfId="1394" xr:uid="{00000000-0005-0000-0000-000028050000}"/>
    <cellStyle name="_Percent_Pierce County 2+10 revenue forecast SFO" xfId="1395" xr:uid="{00000000-0005-0000-0000-000029050000}"/>
    <cellStyle name="_Percent_Pierce County PL 5+7 Pierce Sch A_V4" xfId="1396" xr:uid="{00000000-0005-0000-0000-00002A050000}"/>
    <cellStyle name="_Percent_Pipeline Rollforward_HSG" xfId="1397" xr:uid="{00000000-0005-0000-0000-00002B050000}"/>
    <cellStyle name="_Percent_PL Rollforward Template" xfId="1398" xr:uid="{00000000-0005-0000-0000-00002C050000}"/>
    <cellStyle name="_Percent_PL Summ-Detail_2007" xfId="1399" xr:uid="{00000000-0005-0000-0000-00002D050000}"/>
    <cellStyle name="_Percent_Productivity Docs" xfId="1400" xr:uid="{00000000-0005-0000-0000-00002E050000}"/>
    <cellStyle name="_Percent_Public Comps 10.27.04 (Updates)" xfId="1401" xr:uid="{00000000-0005-0000-0000-00002F050000}"/>
    <cellStyle name="_Percent_Public Comps 11.11.04.2005 Versionxls" xfId="1402" xr:uid="{00000000-0005-0000-0000-000030050000}"/>
    <cellStyle name="_Percent_Public Comps 4.2.04" xfId="1403" xr:uid="{00000000-0005-0000-0000-000031050000}"/>
    <cellStyle name="_Percent_Revised Downside Case 25 July" xfId="1404" xr:uid="{00000000-0005-0000-0000-000032050000}"/>
    <cellStyle name="_Percent_Risk Responsibility Matrix 8.13.04" xfId="1405" xr:uid="{00000000-0005-0000-0000-000033050000}"/>
    <cellStyle name="_Percent_Screening Tool - CHA 12.18.05" xfId="1406" xr:uid="{00000000-0005-0000-0000-000034050000}"/>
    <cellStyle name="_Percent_SCS 7+5 Capital FCST Template" xfId="1407" xr:uid="{00000000-0005-0000-0000-000035050000}"/>
    <cellStyle name="_Percent_SKM Valuation - Consideration Analysis 02.24.05" xfId="1408" xr:uid="{00000000-0005-0000-0000-000036050000}"/>
    <cellStyle name="_Percent_SLT Finance Slides_081807" xfId="1409" xr:uid="{00000000-0005-0000-0000-000037050000}"/>
    <cellStyle name="_Percent_Status Update Fender 8.02.06" xfId="1410" xr:uid="{00000000-0005-0000-0000-000038050000}"/>
    <cellStyle name="_Percent_Supplemental Schedules 1+11 FCST" xfId="1411" xr:uid="{00000000-0005-0000-0000-000039050000}"/>
    <cellStyle name="_Percent_Supplemental Schedules UPDATE" xfId="1412" xr:uid="{00000000-0005-0000-0000-00003A050000}"/>
    <cellStyle name="_Percent_surbid4 cloture" xfId="1413" xr:uid="{00000000-0005-0000-0000-00003B050000}"/>
    <cellStyle name="_Percent_surbid4 cloture_noos 2001 results 11jul01" xfId="1414" xr:uid="{00000000-0005-0000-0000-00003C050000}"/>
    <cellStyle name="_Percent_tropicos5" xfId="1415" xr:uid="{00000000-0005-0000-0000-00003D050000}"/>
    <cellStyle name="_Percent_Tsunami Comps 11.23.04 v2" xfId="1416" xr:uid="{00000000-0005-0000-0000-00003E050000}"/>
    <cellStyle name="_Percent_Tsunami Comps2" xfId="1417" xr:uid="{00000000-0005-0000-0000-00003F050000}"/>
    <cellStyle name="_Percent_TZIX Screen 05.07.04" xfId="1418" xr:uid="{00000000-0005-0000-0000-000040050000}"/>
    <cellStyle name="_Percent_UBH Bi-Weekly 110107_10+2" xfId="1419" xr:uid="{00000000-0005-0000-0000-000041050000}"/>
    <cellStyle name="_Percent_voice1.xls Chart 1" xfId="1420" xr:uid="{00000000-0005-0000-0000-000042050000}"/>
    <cellStyle name="_Percent_Walgreen Co Screen 03.14.05" xfId="1421" xr:uid="{00000000-0005-0000-0000-000043050000}"/>
    <cellStyle name="_Percent_WebMD Screen 01.08.05" xfId="1422" xr:uid="{00000000-0005-0000-0000-000044050000}"/>
    <cellStyle name="_Percent_WebMD Screen 01.10.05" xfId="1423" xr:uid="{00000000-0005-0000-0000-000045050000}"/>
    <cellStyle name="_Percent_Wellness 2007 5+7 Forecast" xfId="1424" xr:uid="{00000000-0005-0000-0000-000046050000}"/>
    <cellStyle name="_Percent_Worksheet in 2008 Business Plan Review Template_final" xfId="1425" xr:uid="{00000000-0005-0000-0000-000047050000}"/>
    <cellStyle name="_Percent_Worksheet in Supplemental Presentation" xfId="1426" xr:uid="{00000000-0005-0000-0000-000048050000}"/>
    <cellStyle name="_PercentSpace" xfId="1427" xr:uid="{00000000-0005-0000-0000-000049050000}"/>
    <cellStyle name="_PercentSpace_~0577852" xfId="1428" xr:uid="{00000000-0005-0000-0000-00004A050000}"/>
    <cellStyle name="_PercentSpace_~4026969" xfId="1429" xr:uid="{00000000-0005-0000-0000-00004B050000}"/>
    <cellStyle name="_PercentSpace_0+12 Care Solutions WD7 1.10.08 v3 - to SCS" xfId="1430" xr:uid="{00000000-0005-0000-0000-00004C050000}"/>
    <cellStyle name="_PercentSpace_0+12 Forecast" xfId="1431" xr:uid="{00000000-0005-0000-0000-00004D050000}"/>
    <cellStyle name="_PercentSpace_0+12 HSG FINAL" xfId="1432" xr:uid="{00000000-0005-0000-0000-00004E050000}"/>
    <cellStyle name="_PercentSpace_10+2 Rollforward template" xfId="1433" xr:uid="{00000000-0005-0000-0000-00004F050000}"/>
    <cellStyle name="_PercentSpace_2004_2005 EBITDA Bridge" xfId="1434" xr:uid="{00000000-0005-0000-0000-000050050000}"/>
    <cellStyle name="_PercentSpace_2004-7-8 v2 Segment Multiple Analysis" xfId="1435" xr:uid="{00000000-0005-0000-0000-000051050000}"/>
    <cellStyle name="_PercentSpace_2007 3+9 - Supplemental Schedules" xfId="1436" xr:uid="{00000000-0005-0000-0000-000052050000}"/>
    <cellStyle name="_PercentSpace_2007 3+9 Forecast - Disease Solutions V4" xfId="1437" xr:uid="{00000000-0005-0000-0000-000053050000}"/>
    <cellStyle name="_PercentSpace_2007 3+9 Margins" xfId="1438" xr:uid="{00000000-0005-0000-0000-000054050000}"/>
    <cellStyle name="_PercentSpace_2007 3+9 SUMMARY" xfId="1439" xr:uid="{00000000-0005-0000-0000-000055050000}"/>
    <cellStyle name="_PercentSpace_2007 3+9 SUMMARY 04.14.07" xfId="1440" xr:uid="{00000000-0005-0000-0000-000056050000}"/>
    <cellStyle name="_PercentSpace_2007 5+7 - Supplemental Schedules (v3)" xfId="1441" xr:uid="{00000000-0005-0000-0000-000057050000}"/>
    <cellStyle name="_PercentSpace_2007 5+7 SUMMARY" xfId="1442" xr:uid="{00000000-0005-0000-0000-000058050000}"/>
    <cellStyle name="_PercentSpace_2007 7+5 - Supplemental Schedules" xfId="1443" xr:uid="{00000000-0005-0000-0000-000059050000}"/>
    <cellStyle name="_PercentSpace_2007 7+5 Revenue Rollforward (URN)" xfId="1444" xr:uid="{00000000-0005-0000-0000-00005A050000}"/>
    <cellStyle name="_PercentSpace_2007 9+3 Analysis_AP" xfId="1445" xr:uid="{00000000-0005-0000-0000-00005B050000}"/>
    <cellStyle name="_PercentSpace_2007 Budget - Supplemental Schedules" xfId="1446" xr:uid="{00000000-0005-0000-0000-00005C050000}"/>
    <cellStyle name="_PercentSpace_2007 Revenue Rollforward - HCDS - 10-18-07" xfId="1447" xr:uid="{00000000-0005-0000-0000-00005D050000}"/>
    <cellStyle name="_PercentSpace_2007 Revenue Rollforward - HCDS - 11-02-07" xfId="1448" xr:uid="{00000000-0005-0000-0000-00005E050000}"/>
    <cellStyle name="_PercentSpace_2007_2008_Growth_Slides_11_02" xfId="1449" xr:uid="{00000000-0005-0000-0000-00005F050000}"/>
    <cellStyle name="_PercentSpace_2008 @ 10+2 FCST" xfId="1450" xr:uid="{00000000-0005-0000-0000-000060050000}"/>
    <cellStyle name="_PercentSpace_2008 7+5 Revenue Rollforward (URN)" xfId="1451" xr:uid="{00000000-0005-0000-0000-000061050000}"/>
    <cellStyle name="_PercentSpace_2008 Bi weekly Template" xfId="1452" xr:uid="{00000000-0005-0000-0000-000062050000}"/>
    <cellStyle name="_PercentSpace_2008 Bi-weekly SHS Best Est. &amp; Rev Rfwd 7-19-07" xfId="1453" xr:uid="{00000000-0005-0000-0000-000063050000}"/>
    <cellStyle name="_PercentSpace_2008 Bi-weekly SHS Best Est. &amp; Rev Rfwd 7-26-07" xfId="1454" xr:uid="{00000000-0005-0000-0000-000064050000}"/>
    <cellStyle name="_PercentSpace_2008 Bi-weekly SHS Best Est. Rev Rfwd 11-02-07" xfId="1455" xr:uid="{00000000-0005-0000-0000-000065050000}"/>
    <cellStyle name="_PercentSpace_2008 Executive Summary" xfId="1456" xr:uid="{00000000-0005-0000-0000-000066050000}"/>
    <cellStyle name="_PercentSpace_2008 HCDS Exec Summary" xfId="1457" xr:uid="{00000000-0005-0000-0000-000067050000}"/>
    <cellStyle name="_PercentSpace_2008 Pipeline Rollforward_HSG" xfId="1458" xr:uid="{00000000-0005-0000-0000-000068050000}"/>
    <cellStyle name="_PercentSpace_2008 Revenue Target 8-17-07 for Heather" xfId="1459" xr:uid="{00000000-0005-0000-0000-000069050000}"/>
    <cellStyle name="_PercentSpace_2008 Summary Detail - Dawn and John P." xfId="1460" xr:uid="{00000000-0005-0000-0000-00006A050000}"/>
    <cellStyle name="_PercentSpace_2008 UBH Best Est  Roll 10+2 080131" xfId="1461" xr:uid="{00000000-0005-0000-0000-00006B050000}"/>
    <cellStyle name="_PercentSpace_2008 UPLOAD Template EXTERNAL (10+2)" xfId="1462" xr:uid="{00000000-0005-0000-0000-00006C050000}"/>
    <cellStyle name="_PercentSpace_2008-04 Power Point Load" xfId="1463" xr:uid="{00000000-0005-0000-0000-00006D050000}"/>
    <cellStyle name="_PercentSpace_2009 2+10 Fcst Template - Schedules A-D.xls;F.xls;H.xls;M-Q use this file" xfId="1464" xr:uid="{00000000-0005-0000-0000-00006E050000}"/>
    <cellStyle name="_PercentSpace_2009-02 Power Point Load" xfId="1465" xr:uid="{00000000-0005-0000-0000-00006F050000}"/>
    <cellStyle name="_PercentSpace_2010 2+10_GM FCST" xfId="1466" xr:uid="{00000000-0005-0000-0000-000070050000}"/>
    <cellStyle name="_PercentSpace_3+9 known-gap highlevel v4" xfId="1467" xr:uid="{00000000-0005-0000-0000-000071050000}"/>
    <cellStyle name="_PercentSpace_3+9 Revenue Forecasting tool - essbase based" xfId="1468" xr:uid="{00000000-0005-0000-0000-000072050000}"/>
    <cellStyle name="_PercentSpace_5+7 Preview" xfId="1469" xr:uid="{00000000-0005-0000-0000-000073050000}"/>
    <cellStyle name="_PercentSpace_560" xfId="1470" xr:uid="{00000000-0005-0000-0000-000074050000}"/>
    <cellStyle name="_PercentSpace_7+5 Int-Ewd-Ext" xfId="1471" xr:uid="{00000000-0005-0000-0000-000075050000}"/>
    <cellStyle name="_PercentSpace_7+5 Pipeline Rollforward (ACN)" xfId="1472" xr:uid="{00000000-0005-0000-0000-000076050000}"/>
    <cellStyle name="_PercentSpace_7-19-07 SHS CEO Report Final Expanded View" xfId="1473" xr:uid="{00000000-0005-0000-0000-000077050000}"/>
    <cellStyle name="_PercentSpace_9+3_Budget Forecast Timeline v2." xfId="1474" xr:uid="{00000000-0005-0000-0000-000078050000}"/>
    <cellStyle name="_PercentSpace_A9" xfId="1475" xr:uid="{00000000-0005-0000-0000-000079050000}"/>
    <cellStyle name="_PercentSpace_AGP_Screen 03.25.04" xfId="1476" xr:uid="{00000000-0005-0000-0000-00007A050000}"/>
    <cellStyle name="_PercentSpace_Bi weekly rollforward 11 1 07v2" xfId="1477" xr:uid="{00000000-0005-0000-0000-00007B050000}"/>
    <cellStyle name="_PercentSpace_Bi weekly rollforward 11 29 08 w DV updates" xfId="1478" xr:uid="{00000000-0005-0000-0000-00007C050000}"/>
    <cellStyle name="_PercentSpace_Bi weekly rollforward 12-13-07" xfId="1479" xr:uid="{00000000-0005-0000-0000-00007D050000}"/>
    <cellStyle name="_PercentSpace_Bi weekly rollforward 1-24-08" xfId="1480" xr:uid="{00000000-0005-0000-0000-00007E050000}"/>
    <cellStyle name="_PercentSpace_Bi weekly rollforward 1-9-08" xfId="1481" xr:uid="{00000000-0005-0000-0000-00007F050000}"/>
    <cellStyle name="_PercentSpace_Bi weekly rollforward 8.16.07 v1" xfId="1482" xr:uid="{00000000-0005-0000-0000-000080050000}"/>
    <cellStyle name="_PercentSpace_Big Customer PL 8+4 Pierce Sch A_V1" xfId="1483" xr:uid="{00000000-0005-0000-0000-000081050000}"/>
    <cellStyle name="_PercentSpace_Bi-weekly SHS Best Est. Rev Rfwd 7-05-07" xfId="1484" xr:uid="{00000000-0005-0000-0000-000082050000}"/>
    <cellStyle name="_PercentSpace_Bi-weekly SHS Best Est. Rev Rfwd 7-26-07 Final" xfId="1485" xr:uid="{00000000-0005-0000-0000-000083050000}"/>
    <cellStyle name="_PercentSpace_Biweekly with Hansen model" xfId="1486" xr:uid="{00000000-0005-0000-0000-000084050000}"/>
    <cellStyle name="_PercentSpace_Book1" xfId="1487" xr:uid="{00000000-0005-0000-0000-000085050000}"/>
    <cellStyle name="_PercentSpace_Book2" xfId="1488" xr:uid="{00000000-0005-0000-0000-000086050000}"/>
    <cellStyle name="_PercentSpace_Bridge - 2008 Revenue Bud" xfId="1489" xr:uid="{00000000-0005-0000-0000-000087050000}"/>
    <cellStyle name="_PercentSpace_Bronco 2005 Guidance Summary 01.19.05" xfId="1490" xr:uid="{00000000-0005-0000-0000-000088050000}"/>
    <cellStyle name="_PercentSpace_Bronco Screen 10.20.04" xfId="1491" xr:uid="{00000000-0005-0000-0000-000089050000}"/>
    <cellStyle name="_PercentSpace_Bronco Screen 7.19.04" xfId="1492" xr:uid="{00000000-0005-0000-0000-00008A050000}"/>
    <cellStyle name="_PercentSpace_Bronco Screen 8.21.04" xfId="1493" xr:uid="{00000000-0005-0000-0000-00008B050000}"/>
    <cellStyle name="_PercentSpace_Bronco Ten-Year DCF Model (CD) V2 9.1.04" xfId="1494" xr:uid="{00000000-0005-0000-0000-00008C050000}"/>
    <cellStyle name="_PercentSpace_CER (41270)" xfId="1495" xr:uid="{00000000-0005-0000-0000-00008D050000}"/>
    <cellStyle name="_PercentSpace_CHARTERHOUSE OPERATING MODEL- Revised July 25" xfId="1496" xr:uid="{00000000-0005-0000-0000-00008E050000}"/>
    <cellStyle name="_PercentSpace_Copy of Point BS Variance Analysis (BT Update) 12.16.05" xfId="1497" xr:uid="{00000000-0005-0000-0000-00008F050000}"/>
    <cellStyle name="_PercentSpace_Copy of Point BS Variance Analysis FINAL 12.19.05 v2" xfId="1498" xr:uid="{00000000-0005-0000-0000-000090050000}"/>
    <cellStyle name="_PercentSpace_Cost Savings 5+7" xfId="1499" xr:uid="{00000000-0005-0000-0000-000091050000}"/>
    <cellStyle name="_PercentSpace_CRO Public Comps - 4.25.05" xfId="1500" xr:uid="{00000000-0005-0000-0000-000092050000}"/>
    <cellStyle name="_PercentSpace_DCF - 20 Year" xfId="1501" xr:uid="{00000000-0005-0000-0000-000093050000}"/>
    <cellStyle name="_PercentSpace_Dental 2008-2010 best estimate model 3+9 version 4-9-07" xfId="1502" xr:uid="{00000000-0005-0000-0000-000094050000}"/>
    <cellStyle name="_PercentSpace_Emp-Pay-PS 2006-2007-2008v4" xfId="1503" xr:uid="{00000000-0005-0000-0000-000095050000}"/>
    <cellStyle name="_PercentSpace_Essbase load Rev Mem COC by Channel &amp; Customer" xfId="1504" xr:uid="{00000000-0005-0000-0000-000096050000}"/>
    <cellStyle name="_PercentSpace_Essbase pull_HSG Consol_prod suite_revised for 7+5FC v2" xfId="1505" xr:uid="{00000000-0005-0000-0000-000097050000}"/>
    <cellStyle name="_PercentSpace_Est Stretch" xfId="1506" xr:uid="{00000000-0005-0000-0000-000098050000}"/>
    <cellStyle name="_PercentSpace_Federal NOL" xfId="1507" xr:uid="{00000000-0005-0000-0000-000099050000}"/>
    <cellStyle name="_PercentSpace_Financial Review 10.02.07" xfId="1508" xr:uid="{00000000-0005-0000-0000-00009A050000}"/>
    <cellStyle name="_PercentSpace_Financial Review 8.22.07" xfId="1509" xr:uid="{00000000-0005-0000-0000-00009B050000}"/>
    <cellStyle name="_PercentSpace_Financial Review 8.25.07" xfId="1510" xr:uid="{00000000-0005-0000-0000-00009C050000}"/>
    <cellStyle name="_PercentSpace_Financial Slides" xfId="1511" xr:uid="{00000000-0005-0000-0000-00009D050000}"/>
    <cellStyle name="_PercentSpace_First Health Group Detailed Screen 10.14.04" xfId="1512" xr:uid="{00000000-0005-0000-0000-00009E050000}"/>
    <cellStyle name="_PercentSpace_First Health Model_10_05_04" xfId="1513" xr:uid="{00000000-0005-0000-0000-00009F050000}"/>
    <cellStyle name="_PercentSpace_FTEs PS 5+7" xfId="1514" xr:uid="{00000000-0005-0000-0000-0000A0050000}"/>
    <cellStyle name="_PercentSpace_Gap Analysis" xfId="1515" xr:uid="{00000000-0005-0000-0000-0000A1050000}"/>
    <cellStyle name="_PercentSpace_GBS Bi_Weekly 02-06-08" xfId="1516" xr:uid="{00000000-0005-0000-0000-0000A2050000}"/>
    <cellStyle name="_PercentSpace_GIS_SCS Cost Control" xfId="1517" xr:uid="{00000000-0005-0000-0000-0000A3050000}"/>
    <cellStyle name="_PercentSpace_GM" xfId="1518" xr:uid="{00000000-0005-0000-0000-0000A4050000}"/>
    <cellStyle name="_PercentSpace_HCDS Exec Summary_v2" xfId="1519" xr:uid="{00000000-0005-0000-0000-0000A5050000}"/>
    <cellStyle name="_PercentSpace_HCDS FTE 5+7 by month" xfId="1520" xr:uid="{00000000-0005-0000-0000-0000A6050000}"/>
    <cellStyle name="_PercentSpace_HCDS Revenue Rollforward (HCDS)" xfId="1521" xr:uid="{00000000-0005-0000-0000-0000A7050000}"/>
    <cellStyle name="_PercentSpace_HD Comps" xfId="1522" xr:uid="{00000000-0005-0000-0000-0000A8050000}"/>
    <cellStyle name="_PercentSpace_Health Dialog Private Screen 12.13.04" xfId="1523" xr:uid="{00000000-0005-0000-0000-0000A9050000}"/>
    <cellStyle name="_PercentSpace_HNT Screen 04.20.05" xfId="1524" xr:uid="{00000000-0005-0000-0000-0000AA050000}"/>
    <cellStyle name="_PercentSpace_HNT Screen 5.7.04" xfId="1525" xr:uid="{00000000-0005-0000-0000-0000AB050000}"/>
    <cellStyle name="_PercentSpace_HNT Screen 6.16.04" xfId="1526" xr:uid="{00000000-0005-0000-0000-0000AC050000}"/>
    <cellStyle name="_PercentSpace_HSG 2008 Budget Bridge - KLD3" xfId="1527" xr:uid="{00000000-0005-0000-0000-0000AD050000}"/>
    <cellStyle name="_PercentSpace_HSG quarterly" xfId="1528" xr:uid="{00000000-0005-0000-0000-0000AE050000}"/>
    <cellStyle name="_PercentSpace_Int-Ext-EWD - GBS V2" xfId="1529" xr:uid="{00000000-0005-0000-0000-0000AF050000}"/>
    <cellStyle name="_PercentSpace_John Way New and Improved GM Analysis_2009@ 2+10" xfId="1530" xr:uid="{00000000-0005-0000-0000-0000B0050000}"/>
    <cellStyle name="_PercentSpace_Known Rev - Gap Rept 20071102" xfId="1531" xr:uid="{00000000-0005-0000-0000-0000B1050000}"/>
    <cellStyle name="_PercentSpace_lbo_short_form" xfId="1532" xr:uid="{00000000-0005-0000-0000-0000B2050000}"/>
    <cellStyle name="_PercentSpace_Magellan Screen 03.08.05" xfId="1533" xr:uid="{00000000-0005-0000-0000-0000B3050000}"/>
    <cellStyle name="_PercentSpace_Magellan Screen 12.20.04" xfId="1534" xr:uid="{00000000-0005-0000-0000-0000B4050000}"/>
    <cellStyle name="_PercentSpace_Magellan Screen 12.21.04 KJR" xfId="1535" xr:uid="{00000000-0005-0000-0000-0000B5050000}"/>
    <cellStyle name="_PercentSpace_May 2007 Product Reporting - HCDS" xfId="1536" xr:uid="{00000000-0005-0000-0000-0000B6050000}"/>
    <cellStyle name="_PercentSpace_McKesson Screen 1.07.05" xfId="1537" xr:uid="{00000000-0005-0000-0000-0000B7050000}"/>
    <cellStyle name="_PercentSpace_McKesson Screen 1.31.05" xfId="1538" xr:uid="{00000000-0005-0000-0000-0000B8050000}"/>
    <cellStyle name="_PercentSpace_McKesson Screen 4.20.05" xfId="1539" xr:uid="{00000000-0005-0000-0000-0000B9050000}"/>
    <cellStyle name="_PercentSpace_Medicaid" xfId="1540" xr:uid="{00000000-0005-0000-0000-0000BA050000}"/>
    <cellStyle name="_PercentSpace_Medicaid Comps" xfId="1541" xr:uid="{00000000-0005-0000-0000-0000BB050000}"/>
    <cellStyle name="_PercentSpace_Membership" xfId="1542" xr:uid="{00000000-0005-0000-0000-0000BC050000}"/>
    <cellStyle name="_PercentSpace_Membership Analysis 12.13.04" xfId="1543" xr:uid="{00000000-0005-0000-0000-0000BD050000}"/>
    <cellStyle name="_PercentSpace_model for lehman 19jul02" xfId="1544" xr:uid="{00000000-0005-0000-0000-0000BE050000}"/>
    <cellStyle name="_PercentSpace_New Mexico Tax Issue 02.15.05" xfId="1545" xr:uid="{00000000-0005-0000-0000-0000BF050000}"/>
    <cellStyle name="_PercentSpace_NOL Benefit" xfId="1546" xr:uid="{00000000-0005-0000-0000-0000C0050000}"/>
    <cellStyle name="_PercentSpace_OptumHealth ACR Targets_110607v2" xfId="1547" xr:uid="{00000000-0005-0000-0000-0000C1050000}"/>
    <cellStyle name="_PercentSpace_Ovations 2+10 Impacts_03.27.08" xfId="1548" xr:uid="{00000000-0005-0000-0000-0000C2050000}"/>
    <cellStyle name="_PercentSpace_Ovations Program Template" xfId="1549" xr:uid="{00000000-0005-0000-0000-0000C3050000}"/>
    <cellStyle name="_PercentSpace_P&amp;L Sched" xfId="1550" xr:uid="{00000000-0005-0000-0000-0000C4050000}"/>
    <cellStyle name="_PercentSpace_PacifiCare Health Systems Screening Analysis 02.04.05" xfId="1551" xr:uid="{00000000-0005-0000-0000-0000C5050000}"/>
    <cellStyle name="_PercentSpace_PacifiCare Health Systems Screening Analysis 11.22.04" xfId="1552" xr:uid="{00000000-0005-0000-0000-0000C6050000}"/>
    <cellStyle name="_PercentSpace_Page 11 - Operating Costs" xfId="1553" xr:uid="{00000000-0005-0000-0000-0000C7050000}"/>
    <cellStyle name="_PercentSpace_PHS P&amp;L Membership and Multiple Comparison 11.22.04" xfId="1554" xr:uid="{00000000-0005-0000-0000-0000C8050000}"/>
    <cellStyle name="_PercentSpace_pi5" xfId="1555" xr:uid="{00000000-0005-0000-0000-0000C9050000}"/>
    <cellStyle name="_PercentSpace_pi5_Report 3" xfId="1556" xr:uid="{00000000-0005-0000-0000-0000CA050000}"/>
    <cellStyle name="_PercentSpace_pi5_Sheet2" xfId="1557" xr:uid="{00000000-0005-0000-0000-0000CB050000}"/>
    <cellStyle name="_PercentSpace_pi5_Sheet3" xfId="1558" xr:uid="{00000000-0005-0000-0000-0000CC050000}"/>
    <cellStyle name="_PercentSpace_Pierce County 2+10 revenue forecast SFO" xfId="1559" xr:uid="{00000000-0005-0000-0000-0000CD050000}"/>
    <cellStyle name="_PercentSpace_Pierce County PL 5+7 Pierce Sch A_V4" xfId="1560" xr:uid="{00000000-0005-0000-0000-0000CE050000}"/>
    <cellStyle name="_PercentSpace_Pipeline Rollforward_HSG" xfId="1561" xr:uid="{00000000-0005-0000-0000-0000CF050000}"/>
    <cellStyle name="_PercentSpace_PL Rollforward Template" xfId="1562" xr:uid="{00000000-0005-0000-0000-0000D0050000}"/>
    <cellStyle name="_PercentSpace_PL Summ-Detail_2007" xfId="1563" xr:uid="{00000000-0005-0000-0000-0000D1050000}"/>
    <cellStyle name="_PercentSpace_Productivity Docs" xfId="1564" xr:uid="{00000000-0005-0000-0000-0000D2050000}"/>
    <cellStyle name="_PercentSpace_Public Comps 10.27.04 (Updates)" xfId="1565" xr:uid="{00000000-0005-0000-0000-0000D3050000}"/>
    <cellStyle name="_PercentSpace_Public Comps 11.11.04.2005 Versionxls" xfId="1566" xr:uid="{00000000-0005-0000-0000-0000D4050000}"/>
    <cellStyle name="_PercentSpace_Public Comps 4.2.04" xfId="1567" xr:uid="{00000000-0005-0000-0000-0000D5050000}"/>
    <cellStyle name="_PercentSpace_Revised Downside Case 25 July" xfId="1568" xr:uid="{00000000-0005-0000-0000-0000D6050000}"/>
    <cellStyle name="_PercentSpace_Risk Responsibility Matrix 8.13.04" xfId="1569" xr:uid="{00000000-0005-0000-0000-0000D7050000}"/>
    <cellStyle name="_PercentSpace_Screening Tool - CHA 12.18.05" xfId="1570" xr:uid="{00000000-0005-0000-0000-0000D8050000}"/>
    <cellStyle name="_PercentSpace_SCS 7+5 Capital FCST Template" xfId="1571" xr:uid="{00000000-0005-0000-0000-0000D9050000}"/>
    <cellStyle name="_PercentSpace_SKM Valuation - Consideration Analysis 02.24.05" xfId="1572" xr:uid="{00000000-0005-0000-0000-0000DA050000}"/>
    <cellStyle name="_PercentSpace_SLT Finance Slides_081807" xfId="1573" xr:uid="{00000000-0005-0000-0000-0000DB050000}"/>
    <cellStyle name="_PercentSpace_Status Update Fender 8.02.06" xfId="1574" xr:uid="{00000000-0005-0000-0000-0000DC050000}"/>
    <cellStyle name="_PercentSpace_Supplemental Schedules 1+11 FCST" xfId="1575" xr:uid="{00000000-0005-0000-0000-0000DD050000}"/>
    <cellStyle name="_PercentSpace_Supplemental Schedules UPDATE" xfId="1576" xr:uid="{00000000-0005-0000-0000-0000DE050000}"/>
    <cellStyle name="_PercentSpace_surbid4 cloture" xfId="1577" xr:uid="{00000000-0005-0000-0000-0000DF050000}"/>
    <cellStyle name="_PercentSpace_surbid4 cloture_1" xfId="1578" xr:uid="{00000000-0005-0000-0000-0000E0050000}"/>
    <cellStyle name="_PercentSpace_surbid4 cloture_1_noos 2001 results 11jul01" xfId="1579" xr:uid="{00000000-0005-0000-0000-0000E1050000}"/>
    <cellStyle name="_PercentSpace_surbid4 cloture_noos 2001 results 11jul01" xfId="1580" xr:uid="{00000000-0005-0000-0000-0000E2050000}"/>
    <cellStyle name="_PercentSpace_tropicos5" xfId="1581" xr:uid="{00000000-0005-0000-0000-0000E3050000}"/>
    <cellStyle name="_PercentSpace_Tsunami Comps 11.23.04 v2" xfId="1582" xr:uid="{00000000-0005-0000-0000-0000E4050000}"/>
    <cellStyle name="_PercentSpace_Tsunami Comps2" xfId="1583" xr:uid="{00000000-0005-0000-0000-0000E5050000}"/>
    <cellStyle name="_PercentSpace_TZIX Screen 05.07.04" xfId="1584" xr:uid="{00000000-0005-0000-0000-0000E6050000}"/>
    <cellStyle name="_PercentSpace_UBH Bi-Weekly 110107_10+2" xfId="1585" xr:uid="{00000000-0005-0000-0000-0000E7050000}"/>
    <cellStyle name="_PercentSpace_voice1.xls Chart 1" xfId="1586" xr:uid="{00000000-0005-0000-0000-0000E8050000}"/>
    <cellStyle name="_PercentSpace_Walgreen Co Screen 03.14.05" xfId="1587" xr:uid="{00000000-0005-0000-0000-0000E9050000}"/>
    <cellStyle name="_PercentSpace_WebMD Screen 01.08.05" xfId="1588" xr:uid="{00000000-0005-0000-0000-0000EA050000}"/>
    <cellStyle name="_PercentSpace_WebMD Screen 01.10.05" xfId="1589" xr:uid="{00000000-0005-0000-0000-0000EB050000}"/>
    <cellStyle name="_PercentSpace_Wellness 2007 5+7 Forecast" xfId="1590" xr:uid="{00000000-0005-0000-0000-0000EC050000}"/>
    <cellStyle name="_PercentSpace_Worksheet in 2008 Business Plan Review Template_final" xfId="1591" xr:uid="{00000000-0005-0000-0000-0000ED050000}"/>
    <cellStyle name="_PercentSpace_Worksheet in Supplemental Presentation" xfId="1592" xr:uid="{00000000-0005-0000-0000-0000EE050000}"/>
    <cellStyle name="_Pierce County PL 5+7 Pierce Sch A_V4" xfId="1593" xr:uid="{00000000-0005-0000-0000-0000EF050000}"/>
    <cellStyle name="_Pierce County PL 5+7 Pierce Sch A_V4_Report 3" xfId="1594" xr:uid="{00000000-0005-0000-0000-0000F0050000}"/>
    <cellStyle name="_Pierce County PL 5+7 Pierce Sch A_V4_Sheet2" xfId="1595" xr:uid="{00000000-0005-0000-0000-0000F1050000}"/>
    <cellStyle name="_Pierce County PL 5+7 Pierce Sch A_V4_Sheet3" xfId="1596" xr:uid="{00000000-0005-0000-0000-0000F2050000}"/>
    <cellStyle name="_Pierce County WA Pricing 10-30-08 Final" xfId="1597" xr:uid="{00000000-0005-0000-0000-0000F3050000}"/>
    <cellStyle name="_Pierce County WA Pricing 10-30-08 Final_Report 3" xfId="1598" xr:uid="{00000000-0005-0000-0000-0000F4050000}"/>
    <cellStyle name="_Pierce County WA Pricing 10-30-08 Final_Sheet2" xfId="1599" xr:uid="{00000000-0005-0000-0000-0000F5050000}"/>
    <cellStyle name="_Pierce County WA Pricing 10-30-08 Final_Sheet3" xfId="1600" xr:uid="{00000000-0005-0000-0000-0000F6050000}"/>
    <cellStyle name="_Pierce County WA Pricing 9-24-09 Rev Staff" xfId="1601" xr:uid="{00000000-0005-0000-0000-0000F7050000}"/>
    <cellStyle name="_Pierce County WA Pricing 9-24-09 Rev Staff_Report 3" xfId="1602" xr:uid="{00000000-0005-0000-0000-0000F8050000}"/>
    <cellStyle name="_Pierce County WA Pricing 9-24-09 Rev Staff_Sheet2" xfId="1603" xr:uid="{00000000-0005-0000-0000-0000F9050000}"/>
    <cellStyle name="_Pierce County WA Pricing 9-24-09 Rev Staff_Sheet3" xfId="1604" xr:uid="{00000000-0005-0000-0000-0000FA050000}"/>
    <cellStyle name="_Pierce Pricing Revised P&amp;L 2-11-09" xfId="1605" xr:uid="{00000000-0005-0000-0000-0000FB050000}"/>
    <cellStyle name="_Pierce Pricing Revised P&amp;L 2-11-09_Report 3" xfId="1606" xr:uid="{00000000-0005-0000-0000-0000FC050000}"/>
    <cellStyle name="_Pierce Pricing Revised P&amp;L 2-11-09_Sheet2" xfId="1607" xr:uid="{00000000-0005-0000-0000-0000FD050000}"/>
    <cellStyle name="_Pierce Pricing Revised P&amp;L 2-11-09_Sheet3" xfId="1608" xr:uid="{00000000-0005-0000-0000-0000FE050000}"/>
    <cellStyle name="_Prelim Department Mapping_4" xfId="1609" xr:uid="{00000000-0005-0000-0000-0000FF050000}"/>
    <cellStyle name="_Prelim Department Mapping_4_Report 3" xfId="1610" xr:uid="{00000000-0005-0000-0000-000000060000}"/>
    <cellStyle name="_Prelim Department Mapping_4_Sheet2" xfId="1611" xr:uid="{00000000-0005-0000-0000-000001060000}"/>
    <cellStyle name="_Prelim Department Mapping_4_Sheet3" xfId="1612" xr:uid="{00000000-0005-0000-0000-000002060000}"/>
    <cellStyle name="_Productivity" xfId="1613" xr:uid="{00000000-0005-0000-0000-000003060000}"/>
    <cellStyle name="_Productivity_Report 3" xfId="1614" xr:uid="{00000000-0005-0000-0000-000004060000}"/>
    <cellStyle name="_Productivity_Sheet2" xfId="1615" xr:uid="{00000000-0005-0000-0000-000005060000}"/>
    <cellStyle name="_Productivity_Sheet3" xfId="1616" xr:uid="{00000000-0005-0000-0000-000006060000}"/>
    <cellStyle name="_PS 9.0 Exp Review" xfId="1617" xr:uid="{00000000-0005-0000-0000-000007060000}"/>
    <cellStyle name="_PS 9.0 Exp Review_Report 3" xfId="1618" xr:uid="{00000000-0005-0000-0000-000008060000}"/>
    <cellStyle name="_PS 9.0 Exp Review_Sheet2" xfId="1619" xr:uid="{00000000-0005-0000-0000-000009060000}"/>
    <cellStyle name="_PS 9.0 Exp Review_Sheet3" xfId="1620" xr:uid="{00000000-0005-0000-0000-00000A060000}"/>
    <cellStyle name="_PS staff rprtng line 2009" xfId="1621" xr:uid="{00000000-0005-0000-0000-00000B060000}"/>
    <cellStyle name="_PS staff rprtng line 2009_Report 3" xfId="1622" xr:uid="{00000000-0005-0000-0000-00000C060000}"/>
    <cellStyle name="_PS staff rprtng line 2009_Sheet2" xfId="1623" xr:uid="{00000000-0005-0000-0000-00000D060000}"/>
    <cellStyle name="_PS staff rprtng line 2009_Sheet3" xfId="1624" xr:uid="{00000000-0005-0000-0000-00000E060000}"/>
    <cellStyle name="_Renewal Status List - UBH w EAP 080926" xfId="1625" xr:uid="{00000000-0005-0000-0000-00000F060000}"/>
    <cellStyle name="_Renewal Status List - UBH w EAP 080926_Report 3" xfId="1626" xr:uid="{00000000-0005-0000-0000-000010060000}"/>
    <cellStyle name="_Renewal Status List - UBH w EAP 080926_Sheet2" xfId="1627" xr:uid="{00000000-0005-0000-0000-000011060000}"/>
    <cellStyle name="_Renewal Status List - UBH w EAP 080926_Sheet3" xfId="1628" xr:uid="{00000000-0005-0000-0000-000012060000}"/>
    <cellStyle name="_Revenue Summary 06-07-08" xfId="1629" xr:uid="{00000000-0005-0000-0000-000013060000}"/>
    <cellStyle name="_Revenue Summary 06-07-08_Report 3" xfId="1630" xr:uid="{00000000-0005-0000-0000-000014060000}"/>
    <cellStyle name="_Revenue Summary 06-07-08_Sheet2" xfId="1631" xr:uid="{00000000-0005-0000-0000-000015060000}"/>
    <cellStyle name="_Revenue Summary 06-07-08_Sheet3" xfId="1632" xr:uid="{00000000-0005-0000-0000-000016060000}"/>
    <cellStyle name="_SCS 5+7 BU Capital tempate" xfId="1633" xr:uid="{00000000-0005-0000-0000-000017060000}"/>
    <cellStyle name="_SCS 5+7 BU Capital tempate_Report 3" xfId="1634" xr:uid="{00000000-0005-0000-0000-000018060000}"/>
    <cellStyle name="_SCS 5+7 BU Capital tempate_Sheet2" xfId="1635" xr:uid="{00000000-0005-0000-0000-000019060000}"/>
    <cellStyle name="_SCS 5+7 BU Capital tempate_Sheet3" xfId="1636" xr:uid="{00000000-0005-0000-0000-00001A060000}"/>
    <cellStyle name="_SCS 7+5 Capital FCST Template" xfId="1637" xr:uid="{00000000-0005-0000-0000-00001B060000}"/>
    <cellStyle name="_SCS 7+5 Capital FCST Template_Report 3" xfId="1638" xr:uid="{00000000-0005-0000-0000-00001C060000}"/>
    <cellStyle name="_SCS 7+5 Capital FCST Template_Sheet2" xfId="1639" xr:uid="{00000000-0005-0000-0000-00001D060000}"/>
    <cellStyle name="_SCS 7+5 Capital FCST Template_Sheet3" xfId="1640" xr:uid="{00000000-0005-0000-0000-00001E060000}"/>
    <cellStyle name="_Sep PS Ext Rev" xfId="1641" xr:uid="{00000000-0005-0000-0000-00001F060000}"/>
    <cellStyle name="_Sep PS Ext Rev_Report 3" xfId="1642" xr:uid="{00000000-0005-0000-0000-000020060000}"/>
    <cellStyle name="_Sep PS Ext Rev_Sheet2" xfId="1643" xr:uid="{00000000-0005-0000-0000-000021060000}"/>
    <cellStyle name="_Sep PS Ext Rev_Sheet3" xfId="1644" xr:uid="{00000000-0005-0000-0000-000022060000}"/>
    <cellStyle name="_September 2008 FLASH_Updated for Actual_WD3 AM" xfId="1645" xr:uid="{00000000-0005-0000-0000-000023060000}"/>
    <cellStyle name="_September 2008 FLASH_Updated for Actual_WD3 AM_Report 3" xfId="1646" xr:uid="{00000000-0005-0000-0000-000024060000}"/>
    <cellStyle name="_September 2008 FLASH_Updated for Actual_WD3 AM_Sheet2" xfId="1647" xr:uid="{00000000-0005-0000-0000-000025060000}"/>
    <cellStyle name="_September 2008 FLASH_Updated for Actual_WD3 AM_Sheet3" xfId="1648" xr:uid="{00000000-0005-0000-0000-000026060000}"/>
    <cellStyle name="_Staffing Deep Dive" xfId="1649" xr:uid="{00000000-0005-0000-0000-000027060000}"/>
    <cellStyle name="_Staffing Deep Dive_Report 3" xfId="1650" xr:uid="{00000000-0005-0000-0000-000028060000}"/>
    <cellStyle name="_Staffing Deep Dive_Sheet2" xfId="1651" xr:uid="{00000000-0005-0000-0000-000029060000}"/>
    <cellStyle name="_Staffing Deep Dive_Sheet3" xfId="1652" xr:uid="{00000000-0005-0000-0000-00002A060000}"/>
    <cellStyle name="_Story_LBOModel_24" xfId="1653" xr:uid="{00000000-0005-0000-0000-00002B060000}"/>
    <cellStyle name="_Story_LBOModel_24_Report 3" xfId="1654" xr:uid="{00000000-0005-0000-0000-00002C060000}"/>
    <cellStyle name="_Story_LBOModel_24_Sheet2" xfId="1655" xr:uid="{00000000-0005-0000-0000-00002D060000}"/>
    <cellStyle name="_Story_LBOModel_24_Sheet3" xfId="1656" xr:uid="{00000000-0005-0000-0000-00002E060000}"/>
    <cellStyle name="_SubHeading" xfId="1657" xr:uid="{00000000-0005-0000-0000-00002F060000}"/>
    <cellStyle name="_SubHeading_0+12 Care Solutions WD7 1.10.08 v3 - to SCS" xfId="1658" xr:uid="{00000000-0005-0000-0000-000030060000}"/>
    <cellStyle name="_SubHeading_0+12 Forecast" xfId="1659" xr:uid="{00000000-0005-0000-0000-000031060000}"/>
    <cellStyle name="_SubHeading_0+12 HSG FINAL" xfId="1660" xr:uid="{00000000-0005-0000-0000-000032060000}"/>
    <cellStyle name="_SubHeading_10+2 Rollforward template" xfId="1661" xr:uid="{00000000-0005-0000-0000-000033060000}"/>
    <cellStyle name="_SubHeading_2007 3+9 - Supplemental Schedules" xfId="1662" xr:uid="{00000000-0005-0000-0000-000034060000}"/>
    <cellStyle name="_SubHeading_2007 3+9 Forecast - Disease Solutions V4" xfId="1663" xr:uid="{00000000-0005-0000-0000-000035060000}"/>
    <cellStyle name="_SubHeading_2007 3+9 Margins" xfId="1664" xr:uid="{00000000-0005-0000-0000-000036060000}"/>
    <cellStyle name="_SubHeading_2007 3+9 SUMMARY" xfId="1665" xr:uid="{00000000-0005-0000-0000-000037060000}"/>
    <cellStyle name="_SubHeading_2007 3+9 SUMMARY 04.14.07" xfId="1666" xr:uid="{00000000-0005-0000-0000-000038060000}"/>
    <cellStyle name="_SubHeading_2007 5+7 - Supplemental Schedules (v3)" xfId="1667" xr:uid="{00000000-0005-0000-0000-000039060000}"/>
    <cellStyle name="_SubHeading_2007 5+7 SUMMARY" xfId="1668" xr:uid="{00000000-0005-0000-0000-00003A060000}"/>
    <cellStyle name="_SubHeading_2007 7+5 - Supplemental Schedules" xfId="1669" xr:uid="{00000000-0005-0000-0000-00003B060000}"/>
    <cellStyle name="_SubHeading_2007 7+5 Revenue Rollforward (URN)" xfId="1670" xr:uid="{00000000-0005-0000-0000-00003C060000}"/>
    <cellStyle name="_SubHeading_2007 9+3 Analysis_AP" xfId="1671" xr:uid="{00000000-0005-0000-0000-00003D060000}"/>
    <cellStyle name="_SubHeading_2007 Budget - Supplemental Schedules" xfId="1672" xr:uid="{00000000-0005-0000-0000-00003E060000}"/>
    <cellStyle name="_SubHeading_2007 Revenue Rollforward - HCDS - 10-18-07" xfId="1673" xr:uid="{00000000-0005-0000-0000-00003F060000}"/>
    <cellStyle name="_SubHeading_2007 Revenue Rollforward - HCDS - 11-02-07" xfId="1674" xr:uid="{00000000-0005-0000-0000-000040060000}"/>
    <cellStyle name="_SubHeading_2007_2008_Growth_Slides_11_02" xfId="1675" xr:uid="{00000000-0005-0000-0000-000041060000}"/>
    <cellStyle name="_SubHeading_2008 @ 10+2 FCST" xfId="1676" xr:uid="{00000000-0005-0000-0000-000042060000}"/>
    <cellStyle name="_SubHeading_2008 7+5 Revenue Rollforward (URN)" xfId="1677" xr:uid="{00000000-0005-0000-0000-000043060000}"/>
    <cellStyle name="_SubHeading_2008 Bi weekly Template" xfId="1678" xr:uid="{00000000-0005-0000-0000-000044060000}"/>
    <cellStyle name="_SubHeading_2008 Bi-weekly SHS Best Est. &amp; Rev Rfwd 7-19-07" xfId="1679" xr:uid="{00000000-0005-0000-0000-000045060000}"/>
    <cellStyle name="_SubHeading_2008 Bi-weekly SHS Best Est. &amp; Rev Rfwd 7-26-07" xfId="1680" xr:uid="{00000000-0005-0000-0000-000046060000}"/>
    <cellStyle name="_SubHeading_2008 Bi-weekly SHS Best Est. Rev Rfwd 11-02-07" xfId="1681" xr:uid="{00000000-0005-0000-0000-000047060000}"/>
    <cellStyle name="_SubHeading_2008 Executive Summary" xfId="1682" xr:uid="{00000000-0005-0000-0000-000048060000}"/>
    <cellStyle name="_SubHeading_2008 HCDS Exec Summary" xfId="1683" xr:uid="{00000000-0005-0000-0000-000049060000}"/>
    <cellStyle name="_SubHeading_2008 Pipeline Rollforward_HSG" xfId="1684" xr:uid="{00000000-0005-0000-0000-00004A060000}"/>
    <cellStyle name="_SubHeading_2008 Revenue Target 8-17-07 for Heather" xfId="1685" xr:uid="{00000000-0005-0000-0000-00004B060000}"/>
    <cellStyle name="_SubHeading_2008 Summary Detail - Dawn and John P." xfId="1686" xr:uid="{00000000-0005-0000-0000-00004C060000}"/>
    <cellStyle name="_SubHeading_2008 UBH Best Est  Roll 10+2 080131" xfId="1687" xr:uid="{00000000-0005-0000-0000-00004D060000}"/>
    <cellStyle name="_SubHeading_2008 UPLOAD Template EXTERNAL (10+2)" xfId="1688" xr:uid="{00000000-0005-0000-0000-00004E060000}"/>
    <cellStyle name="_SubHeading_2008-04 Power Point Load" xfId="1689" xr:uid="{00000000-0005-0000-0000-00004F060000}"/>
    <cellStyle name="_SubHeading_2009 2+10 Fcst Template - Schedules A-D.xls;F.xls;H.xls;M-Q use this file" xfId="1690" xr:uid="{00000000-0005-0000-0000-000050060000}"/>
    <cellStyle name="_SubHeading_2009-02 Power Point Load" xfId="1691" xr:uid="{00000000-0005-0000-0000-000051060000}"/>
    <cellStyle name="_SubHeading_2010 2+10_GM FCST" xfId="1692" xr:uid="{00000000-0005-0000-0000-000052060000}"/>
    <cellStyle name="_SubHeading_3+9 known-gap highlevel v4" xfId="1693" xr:uid="{00000000-0005-0000-0000-000053060000}"/>
    <cellStyle name="_SubHeading_3+9 Revenue Forecasting tool - essbase based" xfId="1694" xr:uid="{00000000-0005-0000-0000-000054060000}"/>
    <cellStyle name="_SubHeading_5+7 Preview" xfId="1695" xr:uid="{00000000-0005-0000-0000-000055060000}"/>
    <cellStyle name="_SubHeading_560" xfId="1696" xr:uid="{00000000-0005-0000-0000-000056060000}"/>
    <cellStyle name="_SubHeading_7+5 Int-Ewd-Ext" xfId="1697" xr:uid="{00000000-0005-0000-0000-000057060000}"/>
    <cellStyle name="_SubHeading_7+5 Pipeline Rollforward (ACN)" xfId="1698" xr:uid="{00000000-0005-0000-0000-000058060000}"/>
    <cellStyle name="_SubHeading_7-19-07 SHS CEO Report Final Expanded View" xfId="1699" xr:uid="{00000000-0005-0000-0000-000059060000}"/>
    <cellStyle name="_SubHeading_9+3_Budget Forecast Timeline v2." xfId="1700" xr:uid="{00000000-0005-0000-0000-00005A060000}"/>
    <cellStyle name="_SubHeading_A9" xfId="1701" xr:uid="{00000000-0005-0000-0000-00005B060000}"/>
    <cellStyle name="_SubHeading_asian companies" xfId="1702" xr:uid="{00000000-0005-0000-0000-00005C060000}"/>
    <cellStyle name="_SubHeading_Bi weekly rollforward 11 1 07v2" xfId="1703" xr:uid="{00000000-0005-0000-0000-00005D060000}"/>
    <cellStyle name="_SubHeading_Bi weekly rollforward 11 29 08 w DV updates" xfId="1704" xr:uid="{00000000-0005-0000-0000-00005E060000}"/>
    <cellStyle name="_SubHeading_Bi weekly rollforward 12-13-07" xfId="1705" xr:uid="{00000000-0005-0000-0000-00005F060000}"/>
    <cellStyle name="_SubHeading_Bi weekly rollforward 1-24-08" xfId="1706" xr:uid="{00000000-0005-0000-0000-000060060000}"/>
    <cellStyle name="_SubHeading_Bi weekly rollforward 1-9-08" xfId="1707" xr:uid="{00000000-0005-0000-0000-000061060000}"/>
    <cellStyle name="_SubHeading_Bi weekly rollforward 8.16.07 v1" xfId="1708" xr:uid="{00000000-0005-0000-0000-000062060000}"/>
    <cellStyle name="_SubHeading_Big Customer PL 8+4 Pierce Sch A_V1" xfId="1709" xr:uid="{00000000-0005-0000-0000-000063060000}"/>
    <cellStyle name="_SubHeading_Bi-weekly SHS Best Est. Rev Rfwd 7-05-07" xfId="1710" xr:uid="{00000000-0005-0000-0000-000064060000}"/>
    <cellStyle name="_SubHeading_Bi-weekly SHS Best Est. Rev Rfwd 7-26-07 Final" xfId="1711" xr:uid="{00000000-0005-0000-0000-000065060000}"/>
    <cellStyle name="_SubHeading_Biweekly with Hansen model" xfId="1712" xr:uid="{00000000-0005-0000-0000-000066060000}"/>
    <cellStyle name="_SubHeading_Book1" xfId="1713" xr:uid="{00000000-0005-0000-0000-000067060000}"/>
    <cellStyle name="_SubHeading_Book2" xfId="1714" xr:uid="{00000000-0005-0000-0000-000068060000}"/>
    <cellStyle name="_SubHeading_Bridge - 2008 Revenue Bud" xfId="1715" xr:uid="{00000000-0005-0000-0000-000069060000}"/>
    <cellStyle name="_SubHeading_CER (41270)" xfId="1716" xr:uid="{00000000-0005-0000-0000-00006A060000}"/>
    <cellStyle name="_SubHeading_Cost Savings 5+7" xfId="1717" xr:uid="{00000000-0005-0000-0000-00006B060000}"/>
    <cellStyle name="_SubHeading_Dental 2008-2010 best estimate model 3+9 version 4-9-07" xfId="1718" xr:uid="{00000000-0005-0000-0000-00006C060000}"/>
    <cellStyle name="_SubHeading_Emp-Pay-PS 2006-2007-2008v4" xfId="1719" xr:uid="{00000000-0005-0000-0000-00006D060000}"/>
    <cellStyle name="_SubHeading_Essbase load Rev Mem COC by Channel &amp; Customer" xfId="1720" xr:uid="{00000000-0005-0000-0000-00006E060000}"/>
    <cellStyle name="_SubHeading_Essbase pull_HSG Consol_prod suite_revised for 7+5FC v2" xfId="1721" xr:uid="{00000000-0005-0000-0000-00006F060000}"/>
    <cellStyle name="_SubHeading_Est Stretch" xfId="1722" xr:uid="{00000000-0005-0000-0000-000070060000}"/>
    <cellStyle name="_SubHeading_Financial Review 10.02.07" xfId="1723" xr:uid="{00000000-0005-0000-0000-000071060000}"/>
    <cellStyle name="_SubHeading_Financial Review 8.22.07" xfId="1724" xr:uid="{00000000-0005-0000-0000-000072060000}"/>
    <cellStyle name="_SubHeading_Financial Review 8.25.07" xfId="1725" xr:uid="{00000000-0005-0000-0000-000073060000}"/>
    <cellStyle name="_SubHeading_Financial Slides" xfId="1726" xr:uid="{00000000-0005-0000-0000-000074060000}"/>
    <cellStyle name="_SubHeading_FTEs PS 5+7" xfId="1727" xr:uid="{00000000-0005-0000-0000-000075060000}"/>
    <cellStyle name="_SubHeading_Gap Analysis" xfId="1728" xr:uid="{00000000-0005-0000-0000-000076060000}"/>
    <cellStyle name="_SubHeading_GBS Bi_Weekly 02-06-08" xfId="1729" xr:uid="{00000000-0005-0000-0000-000077060000}"/>
    <cellStyle name="_SubHeading_GIS_SCS Cost Control" xfId="1730" xr:uid="{00000000-0005-0000-0000-000078060000}"/>
    <cellStyle name="_SubHeading_GM" xfId="1731" xr:uid="{00000000-0005-0000-0000-000079060000}"/>
    <cellStyle name="_SubHeading_HCDS Exec Summary_v2" xfId="1732" xr:uid="{00000000-0005-0000-0000-00007A060000}"/>
    <cellStyle name="_SubHeading_HCDS FTE 5+7 by month" xfId="1733" xr:uid="{00000000-0005-0000-0000-00007B060000}"/>
    <cellStyle name="_SubHeading_HCDS Revenue Rollforward (HCDS)" xfId="1734" xr:uid="{00000000-0005-0000-0000-00007C060000}"/>
    <cellStyle name="_SubHeading_HSG 2008 Budget Bridge - KLD3" xfId="1735" xr:uid="{00000000-0005-0000-0000-00007D060000}"/>
    <cellStyle name="_SubHeading_HSG quarterly" xfId="1736" xr:uid="{00000000-0005-0000-0000-00007E060000}"/>
    <cellStyle name="_SubHeading_Int-Ext-EWD - GBS V2" xfId="1737" xr:uid="{00000000-0005-0000-0000-00007F060000}"/>
    <cellStyle name="_SubHeading_John Way New and Improved GM Analysis_2009@ 2+10" xfId="1738" xr:uid="{00000000-0005-0000-0000-000080060000}"/>
    <cellStyle name="_SubHeading_Known Rev - Gap Rept 20071102" xfId="1739" xr:uid="{00000000-0005-0000-0000-000081060000}"/>
    <cellStyle name="_SubHeading_May 2007 Product Reporting - HCDS" xfId="1740" xr:uid="{00000000-0005-0000-0000-000082060000}"/>
    <cellStyle name="_SubHeading_Membership" xfId="1741" xr:uid="{00000000-0005-0000-0000-000083060000}"/>
    <cellStyle name="_SubHeading_OptumHealth ACR Targets_110607v2" xfId="1742" xr:uid="{00000000-0005-0000-0000-000084060000}"/>
    <cellStyle name="_SubHeading_Ovations 2+10 Impacts_03.27.08" xfId="1743" xr:uid="{00000000-0005-0000-0000-000085060000}"/>
    <cellStyle name="_SubHeading_Ovations Program Template" xfId="1744" xr:uid="{00000000-0005-0000-0000-000086060000}"/>
    <cellStyle name="_SubHeading_P&amp;L Sched" xfId="1745" xr:uid="{00000000-0005-0000-0000-000087060000}"/>
    <cellStyle name="_SubHeading_Page 11 - Operating Costs" xfId="1746" xr:uid="{00000000-0005-0000-0000-000088060000}"/>
    <cellStyle name="_SubHeading_Pierce County 2+10 revenue forecast SFO" xfId="1747" xr:uid="{00000000-0005-0000-0000-000089060000}"/>
    <cellStyle name="_SubHeading_Pierce County PL 5+7 Pierce Sch A_V4" xfId="1748" xr:uid="{00000000-0005-0000-0000-00008A060000}"/>
    <cellStyle name="_SubHeading_Pipeline Rollforward_HSG" xfId="1749" xr:uid="{00000000-0005-0000-0000-00008B060000}"/>
    <cellStyle name="_SubHeading_PL Rollforward Template" xfId="1750" xr:uid="{00000000-0005-0000-0000-00008C060000}"/>
    <cellStyle name="_SubHeading_PL Summ-Detail_2007" xfId="1751" xr:uid="{00000000-0005-0000-0000-00008D060000}"/>
    <cellStyle name="_SubHeading_prestemp" xfId="1752" xr:uid="{00000000-0005-0000-0000-00008E060000}"/>
    <cellStyle name="_SubHeading_Productivity Docs" xfId="1753" xr:uid="{00000000-0005-0000-0000-00008F060000}"/>
    <cellStyle name="_SubHeading_SCS 7+5 Capital FCST Template" xfId="1754" xr:uid="{00000000-0005-0000-0000-000090060000}"/>
    <cellStyle name="_SubHeading_SLT Finance Slides_081807" xfId="1755" xr:uid="{00000000-0005-0000-0000-000091060000}"/>
    <cellStyle name="_SubHeading_Supplemental Schedules 1+11 FCST" xfId="1756" xr:uid="{00000000-0005-0000-0000-000092060000}"/>
    <cellStyle name="_SubHeading_Supplemental Schedules UPDATE" xfId="1757" xr:uid="{00000000-0005-0000-0000-000093060000}"/>
    <cellStyle name="_SubHeading_UBH Bi-Weekly 110107_10+2" xfId="1758" xr:uid="{00000000-0005-0000-0000-000094060000}"/>
    <cellStyle name="_SubHeading_Wellness 2007 5+7 Forecast" xfId="1759" xr:uid="{00000000-0005-0000-0000-000095060000}"/>
    <cellStyle name="_SubHeading_Worksheet in 2008 Business Plan Review Template_final" xfId="1760" xr:uid="{00000000-0005-0000-0000-000096060000}"/>
    <cellStyle name="_SubHeading_Worksheet in Supplemental Presentation" xfId="1761" xr:uid="{00000000-0005-0000-0000-000097060000}"/>
    <cellStyle name="_Summary differences consortium-KKR-OC-150402" xfId="1762" xr:uid="{00000000-0005-0000-0000-000098060000}"/>
    <cellStyle name="_Summary differences consortium-KKR-OC-150402_Report 3" xfId="1763" xr:uid="{00000000-0005-0000-0000-000099060000}"/>
    <cellStyle name="_Summary differences consortium-KKR-OC-150402_Sheet2" xfId="1764" xr:uid="{00000000-0005-0000-0000-00009A060000}"/>
    <cellStyle name="_Summary differences consortium-KKR-OC-150402_Sheet3" xfId="1765" xr:uid="{00000000-0005-0000-0000-00009B060000}"/>
    <cellStyle name="_Table" xfId="1766" xr:uid="{00000000-0005-0000-0000-00009C060000}"/>
    <cellStyle name="_Table input" xfId="1767" xr:uid="{00000000-0005-0000-0000-00009D060000}"/>
    <cellStyle name="_Table shaded" xfId="1768" xr:uid="{00000000-0005-0000-0000-00009E060000}"/>
    <cellStyle name="_Table_0+12 Care Solutions WD7 1.10.08 v3 - to SCS" xfId="1769" xr:uid="{00000000-0005-0000-0000-00009F060000}"/>
    <cellStyle name="_Table_0+12 Forecast" xfId="1770" xr:uid="{00000000-0005-0000-0000-0000A0060000}"/>
    <cellStyle name="_Table_0+12 HSG FINAL" xfId="1771" xr:uid="{00000000-0005-0000-0000-0000A1060000}"/>
    <cellStyle name="_Table_10+2 Rollforward template" xfId="1772" xr:uid="{00000000-0005-0000-0000-0000A2060000}"/>
    <cellStyle name="_Table_2007 3+9 - Supplemental Schedules" xfId="1773" xr:uid="{00000000-0005-0000-0000-0000A3060000}"/>
    <cellStyle name="_Table_2007 3+9 - Supplemental Schedules_Bi weekly rollforward 11 29 08 w DV updates" xfId="1774" xr:uid="{00000000-0005-0000-0000-0000A4060000}"/>
    <cellStyle name="_Table_2007 3+9 - Supplemental Schedules_Bi weekly rollforward 12-13-07" xfId="1775" xr:uid="{00000000-0005-0000-0000-0000A5060000}"/>
    <cellStyle name="_Table_2007 3+9 - Supplemental Schedules_Bi weekly rollforward 1-24-08" xfId="1776" xr:uid="{00000000-0005-0000-0000-0000A6060000}"/>
    <cellStyle name="_Table_2007 3+9 - Supplemental Schedules_Bi weekly rollforward 1-9-08" xfId="1777" xr:uid="{00000000-0005-0000-0000-0000A7060000}"/>
    <cellStyle name="_Table_2007 3+9 - Supplemental Schedules_GBS Bi_Weekly 02-06-08" xfId="1778" xr:uid="{00000000-0005-0000-0000-0000A8060000}"/>
    <cellStyle name="_Table_2007 3+9 - Supplemental Schedules_OptumHealth ACR Targets_110607v2" xfId="1779" xr:uid="{00000000-0005-0000-0000-0000A9060000}"/>
    <cellStyle name="_Table_2007 3+9 Forecast - Disease Solutions V4" xfId="1780" xr:uid="{00000000-0005-0000-0000-0000AA060000}"/>
    <cellStyle name="_Table_2007 3+9 Margins" xfId="1781" xr:uid="{00000000-0005-0000-0000-0000AB060000}"/>
    <cellStyle name="_Table_2007 3+9 SUMMARY" xfId="1782" xr:uid="{00000000-0005-0000-0000-0000AC060000}"/>
    <cellStyle name="_Table_2007 3+9 SUMMARY 04.14.07" xfId="1783" xr:uid="{00000000-0005-0000-0000-0000AD060000}"/>
    <cellStyle name="_Table_2007 5+7 - Supplemental Schedules (v3)" xfId="1784" xr:uid="{00000000-0005-0000-0000-0000AE060000}"/>
    <cellStyle name="_Table_2007 5+7 SUMMARY" xfId="1785" xr:uid="{00000000-0005-0000-0000-0000AF060000}"/>
    <cellStyle name="_Table_2007 7+5 - Supplemental Schedules" xfId="1786" xr:uid="{00000000-0005-0000-0000-0000B0060000}"/>
    <cellStyle name="_Table_2007 7+5 Revenue Rollforward (URN)" xfId="1787" xr:uid="{00000000-0005-0000-0000-0000B1060000}"/>
    <cellStyle name="_Table_2007 9+3 Analysis_AP" xfId="1788" xr:uid="{00000000-0005-0000-0000-0000B2060000}"/>
    <cellStyle name="_Table_2007 Budget - Supplemental Schedules" xfId="1789" xr:uid="{00000000-0005-0000-0000-0000B3060000}"/>
    <cellStyle name="_Table_2007 Revenue Rollforward - HCDS - 10-18-07" xfId="1790" xr:uid="{00000000-0005-0000-0000-0000B4060000}"/>
    <cellStyle name="_Table_2007 Revenue Rollforward - HCDS - 11-02-07" xfId="1791" xr:uid="{00000000-0005-0000-0000-0000B5060000}"/>
    <cellStyle name="_Table_2007_2008_Growth_Slides_11_02" xfId="1792" xr:uid="{00000000-0005-0000-0000-0000B6060000}"/>
    <cellStyle name="_Table_2008 @ 10+2 FCST" xfId="1793" xr:uid="{00000000-0005-0000-0000-0000B7060000}"/>
    <cellStyle name="_Table_2008 7+5 Revenue Rollforward (URN)" xfId="1794" xr:uid="{00000000-0005-0000-0000-0000B8060000}"/>
    <cellStyle name="_Table_2008 Bi weekly Template" xfId="1795" xr:uid="{00000000-0005-0000-0000-0000B9060000}"/>
    <cellStyle name="_Table_2008 Bi-weekly SHS Best Est. &amp; Rev Rfwd 7-19-07" xfId="1796" xr:uid="{00000000-0005-0000-0000-0000BA060000}"/>
    <cellStyle name="_Table_2008 Bi-weekly SHS Best Est. &amp; Rev Rfwd 7-26-07" xfId="1797" xr:uid="{00000000-0005-0000-0000-0000BB060000}"/>
    <cellStyle name="_Table_2008 Bi-weekly SHS Best Est. Rev Rfwd 11-02-07" xfId="1798" xr:uid="{00000000-0005-0000-0000-0000BC060000}"/>
    <cellStyle name="_Table_2008 Executive Summary" xfId="1799" xr:uid="{00000000-0005-0000-0000-0000BD060000}"/>
    <cellStyle name="_Table_2008 HCDS Exec Summary" xfId="1800" xr:uid="{00000000-0005-0000-0000-0000BE060000}"/>
    <cellStyle name="_Table_2008 Pipeline Rollforward_HSG" xfId="1801" xr:uid="{00000000-0005-0000-0000-0000BF060000}"/>
    <cellStyle name="_Table_2008 Revenue Target 8-17-07 for Heather" xfId="1802" xr:uid="{00000000-0005-0000-0000-0000C0060000}"/>
    <cellStyle name="_Table_2008 Summary Detail - Dawn and John P." xfId="1803" xr:uid="{00000000-0005-0000-0000-0000C1060000}"/>
    <cellStyle name="_Table_2008 UBH Best Est  Roll 10+2 080131" xfId="1804" xr:uid="{00000000-0005-0000-0000-0000C2060000}"/>
    <cellStyle name="_Table_2008 UPLOAD Template EXTERNAL (10+2)" xfId="1805" xr:uid="{00000000-0005-0000-0000-0000C3060000}"/>
    <cellStyle name="_Table_2008-04 Power Point Load" xfId="1806" xr:uid="{00000000-0005-0000-0000-0000C4060000}"/>
    <cellStyle name="_Table_2009 2+10 Fcst Template - Schedules A-D.xls;F.xls;H.xls;M-Q use this file" xfId="1807" xr:uid="{00000000-0005-0000-0000-0000C5060000}"/>
    <cellStyle name="_Table_2009-02 Power Point Load" xfId="1808" xr:uid="{00000000-0005-0000-0000-0000C6060000}"/>
    <cellStyle name="_Table_2010 2+10_GM FCST" xfId="1809" xr:uid="{00000000-0005-0000-0000-0000C7060000}"/>
    <cellStyle name="_Table_3+9 known-gap highlevel v4" xfId="1810" xr:uid="{00000000-0005-0000-0000-0000C8060000}"/>
    <cellStyle name="_Table_3+9 Revenue Forecasting tool - essbase based" xfId="1811" xr:uid="{00000000-0005-0000-0000-0000C9060000}"/>
    <cellStyle name="_Table_5+7 Preview" xfId="1812" xr:uid="{00000000-0005-0000-0000-0000CA060000}"/>
    <cellStyle name="_Table_5+7 Preview_Bi weekly rollforward 11 29 08 w DV updates" xfId="1813" xr:uid="{00000000-0005-0000-0000-0000CB060000}"/>
    <cellStyle name="_Table_5+7 Preview_OptumHealth ACR Targets_110607v2" xfId="1814" xr:uid="{00000000-0005-0000-0000-0000CC060000}"/>
    <cellStyle name="_Table_5+7 Preview_OptumHealth ACR Targets_Template" xfId="1815" xr:uid="{00000000-0005-0000-0000-0000CD060000}"/>
    <cellStyle name="_Table_5+7 Preview_OptumHealth Sales Model 2.4.08" xfId="1816" xr:uid="{00000000-0005-0000-0000-0000CE060000}"/>
    <cellStyle name="_Table_560" xfId="1817" xr:uid="{00000000-0005-0000-0000-0000CF060000}"/>
    <cellStyle name="_Table_7+5 Int-Ewd-Ext" xfId="1818" xr:uid="{00000000-0005-0000-0000-0000D0060000}"/>
    <cellStyle name="_Table_7+5 Pipeline Rollforward (ACN)" xfId="1819" xr:uid="{00000000-0005-0000-0000-0000D1060000}"/>
    <cellStyle name="_Table_7-19-07 SHS CEO Report Final Expanded View" xfId="1820" xr:uid="{00000000-0005-0000-0000-0000D2060000}"/>
    <cellStyle name="_Table_9+3_Budget Forecast Timeline v2." xfId="1821" xr:uid="{00000000-0005-0000-0000-0000D3060000}"/>
    <cellStyle name="_Table_A9" xfId="1822" xr:uid="{00000000-0005-0000-0000-0000D4060000}"/>
    <cellStyle name="_Table_asian companies" xfId="1823" xr:uid="{00000000-0005-0000-0000-0000D5060000}"/>
    <cellStyle name="_Table_asian companies_Bi weekly rollforward 11 29 08 w DV updates" xfId="1824" xr:uid="{00000000-0005-0000-0000-0000D6060000}"/>
    <cellStyle name="_Table_asian companies_Bi weekly rollforward 12-13-07" xfId="1825" xr:uid="{00000000-0005-0000-0000-0000D7060000}"/>
    <cellStyle name="_Table_asian companies_Bi weekly rollforward 1-24-08" xfId="1826" xr:uid="{00000000-0005-0000-0000-0000D8060000}"/>
    <cellStyle name="_Table_asian companies_Bi weekly rollforward 1-9-08" xfId="1827" xr:uid="{00000000-0005-0000-0000-0000D9060000}"/>
    <cellStyle name="_Table_asian companies_GBS Bi_Weekly 02-06-08" xfId="1828" xr:uid="{00000000-0005-0000-0000-0000DA060000}"/>
    <cellStyle name="_Table_asian companies_OptumHealth ACR Targets_110607v2" xfId="1829" xr:uid="{00000000-0005-0000-0000-0000DB060000}"/>
    <cellStyle name="_Table_Bi weekly rollforward 11 1 07v2" xfId="1830" xr:uid="{00000000-0005-0000-0000-0000DC060000}"/>
    <cellStyle name="_Table_Bi weekly rollforward 11 29 08 w DV updates" xfId="1831" xr:uid="{00000000-0005-0000-0000-0000DD060000}"/>
    <cellStyle name="_Table_Bi weekly rollforward 12-13-07" xfId="1832" xr:uid="{00000000-0005-0000-0000-0000DE060000}"/>
    <cellStyle name="_Table_Bi weekly rollforward 1-24-08" xfId="1833" xr:uid="{00000000-0005-0000-0000-0000DF060000}"/>
    <cellStyle name="_Table_Bi weekly rollforward 1-9-08" xfId="1834" xr:uid="{00000000-0005-0000-0000-0000E0060000}"/>
    <cellStyle name="_Table_Bi weekly rollforward 8.16.07 v1" xfId="1835" xr:uid="{00000000-0005-0000-0000-0000E1060000}"/>
    <cellStyle name="_Table_Big Customer PL 8+4 Pierce Sch A_V1" xfId="1836" xr:uid="{00000000-0005-0000-0000-0000E2060000}"/>
    <cellStyle name="_Table_Bi-weekly SHS Best Est. Rev Rfwd 7-05-07" xfId="1837" xr:uid="{00000000-0005-0000-0000-0000E3060000}"/>
    <cellStyle name="_Table_Bi-weekly SHS Best Est. Rev Rfwd 7-26-07 Final" xfId="1838" xr:uid="{00000000-0005-0000-0000-0000E4060000}"/>
    <cellStyle name="_Table_Biweekly with Hansen model" xfId="1839" xr:uid="{00000000-0005-0000-0000-0000E5060000}"/>
    <cellStyle name="_Table_Biweekly with Hansen model_Cost Management Activities" xfId="1840" xr:uid="{00000000-0005-0000-0000-0000E6060000}"/>
    <cellStyle name="_Table_Biweekly with Hansen model_Hemsley doc" xfId="1841" xr:uid="{00000000-0005-0000-0000-0000E7060000}"/>
    <cellStyle name="_Table_Biweekly with Hansen model_OptumHealth Sales Model 2.4.08" xfId="1842" xr:uid="{00000000-0005-0000-0000-0000E8060000}"/>
    <cellStyle name="_Table_Book1" xfId="1843" xr:uid="{00000000-0005-0000-0000-0000E9060000}"/>
    <cellStyle name="_Table_Book2" xfId="1844" xr:uid="{00000000-0005-0000-0000-0000EA060000}"/>
    <cellStyle name="_Table_Bridge - 2008 Revenue Bud" xfId="1845" xr:uid="{00000000-0005-0000-0000-0000EB060000}"/>
    <cellStyle name="_Table_CER (41270)" xfId="1846" xr:uid="{00000000-0005-0000-0000-0000EC060000}"/>
    <cellStyle name="_Table_Cost Savings 5+7" xfId="1847" xr:uid="{00000000-0005-0000-0000-0000ED060000}"/>
    <cellStyle name="_Table_Dental 2008-2010 best estimate model 3+9 version 4-9-07" xfId="1848" xr:uid="{00000000-0005-0000-0000-0000EE060000}"/>
    <cellStyle name="_Table_Emp-Pay-PS 2006-2007-2008v4" xfId="1849" xr:uid="{00000000-0005-0000-0000-0000EF060000}"/>
    <cellStyle name="_Table_Essbase load Rev Mem COC by Channel &amp; Customer" xfId="1850" xr:uid="{00000000-0005-0000-0000-0000F0060000}"/>
    <cellStyle name="_Table_Essbase pull_HSG Consol_prod suite_revised for 7+5FC v2" xfId="1851" xr:uid="{00000000-0005-0000-0000-0000F1060000}"/>
    <cellStyle name="_Table_Est Stretch" xfId="1852" xr:uid="{00000000-0005-0000-0000-0000F2060000}"/>
    <cellStyle name="_Table_Financial Review 10.02.07" xfId="1853" xr:uid="{00000000-0005-0000-0000-0000F3060000}"/>
    <cellStyle name="_Table_Financial Review 8.22.07" xfId="1854" xr:uid="{00000000-0005-0000-0000-0000F4060000}"/>
    <cellStyle name="_Table_Financial Review 8.25.07" xfId="1855" xr:uid="{00000000-0005-0000-0000-0000F5060000}"/>
    <cellStyle name="_Table_Financial Slides" xfId="1856" xr:uid="{00000000-0005-0000-0000-0000F6060000}"/>
    <cellStyle name="_Table_FTEs PS 5+7" xfId="1857" xr:uid="{00000000-0005-0000-0000-0000F7060000}"/>
    <cellStyle name="_Table_Gap Analysis" xfId="1858" xr:uid="{00000000-0005-0000-0000-0000F8060000}"/>
    <cellStyle name="_Table_GBS Bi_Weekly 02-06-08" xfId="1859" xr:uid="{00000000-0005-0000-0000-0000F9060000}"/>
    <cellStyle name="_Table_GIS_SCS Cost Control" xfId="1860" xr:uid="{00000000-0005-0000-0000-0000FA060000}"/>
    <cellStyle name="_Table_GIS_SCS Cost Control_Bi weekly rollforward 11 29 08 w DV updates" xfId="1861" xr:uid="{00000000-0005-0000-0000-0000FB060000}"/>
    <cellStyle name="_Table_GIS_SCS Cost Control_Bi weekly rollforward 12-13-07" xfId="1862" xr:uid="{00000000-0005-0000-0000-0000FC060000}"/>
    <cellStyle name="_Table_GIS_SCS Cost Control_Bi weekly rollforward 1-24-08" xfId="1863" xr:uid="{00000000-0005-0000-0000-0000FD060000}"/>
    <cellStyle name="_Table_GIS_SCS Cost Control_Bi weekly rollforward 1-9-08" xfId="1864" xr:uid="{00000000-0005-0000-0000-0000FE060000}"/>
    <cellStyle name="_Table_GIS_SCS Cost Control_GBS Bi_Weekly 02-06-08" xfId="1865" xr:uid="{00000000-0005-0000-0000-0000FF060000}"/>
    <cellStyle name="_Table_GIS_SCS Cost Control_OptumHealth ACR Targets_110607v2" xfId="1866" xr:uid="{00000000-0005-0000-0000-000000070000}"/>
    <cellStyle name="_Table_GM" xfId="1867" xr:uid="{00000000-0005-0000-0000-000001070000}"/>
    <cellStyle name="_Table_HCDS Exec Summary_v2" xfId="1868" xr:uid="{00000000-0005-0000-0000-000002070000}"/>
    <cellStyle name="_Table_HCDS FTE 5+7 by month" xfId="1869" xr:uid="{00000000-0005-0000-0000-000003070000}"/>
    <cellStyle name="_Table_HCDS Revenue Rollforward (HCDS)" xfId="1870" xr:uid="{00000000-0005-0000-0000-000004070000}"/>
    <cellStyle name="_Table_HSG 2008 Budget Bridge - KLD3" xfId="1871" xr:uid="{00000000-0005-0000-0000-000005070000}"/>
    <cellStyle name="_Table_HSG quarterly" xfId="1872" xr:uid="{00000000-0005-0000-0000-000006070000}"/>
    <cellStyle name="_Table_Int-Ext-EWD - GBS V2" xfId="1873" xr:uid="{00000000-0005-0000-0000-000007070000}"/>
    <cellStyle name="_Table_John Way New and Improved GM Analysis_2009@ 2+10" xfId="1874" xr:uid="{00000000-0005-0000-0000-000008070000}"/>
    <cellStyle name="_Table_Known Rev - Gap Rept 20071102" xfId="1875" xr:uid="{00000000-0005-0000-0000-000009070000}"/>
    <cellStyle name="_Table_May 2007 Product Reporting - HCDS" xfId="1876" xr:uid="{00000000-0005-0000-0000-00000A070000}"/>
    <cellStyle name="_Table_Membership" xfId="1877" xr:uid="{00000000-0005-0000-0000-00000B070000}"/>
    <cellStyle name="_Table_OptumHealth ACR Targets_110607v2" xfId="1878" xr:uid="{00000000-0005-0000-0000-00000C070000}"/>
    <cellStyle name="_Table_Ovations 2+10 Impacts_03.27.08" xfId="1879" xr:uid="{00000000-0005-0000-0000-00000D070000}"/>
    <cellStyle name="_Table_Ovations Program Template" xfId="1880" xr:uid="{00000000-0005-0000-0000-00000E070000}"/>
    <cellStyle name="_Table_P&amp;L Sched" xfId="1881" xr:uid="{00000000-0005-0000-0000-00000F070000}"/>
    <cellStyle name="_Table_Page 11 - Operating Costs" xfId="1882" xr:uid="{00000000-0005-0000-0000-000010070000}"/>
    <cellStyle name="_Table_Pierce County 2+10 revenue forecast SFO" xfId="1883" xr:uid="{00000000-0005-0000-0000-000011070000}"/>
    <cellStyle name="_Table_Pierce County PL 5+7 Pierce Sch A_V4" xfId="1884" xr:uid="{00000000-0005-0000-0000-000012070000}"/>
    <cellStyle name="_Table_Pipeline Rollforward_HSG" xfId="1885" xr:uid="{00000000-0005-0000-0000-000013070000}"/>
    <cellStyle name="_Table_PL Rollforward Template" xfId="1886" xr:uid="{00000000-0005-0000-0000-000014070000}"/>
    <cellStyle name="_Table_PL Summ-Detail_2007" xfId="1887" xr:uid="{00000000-0005-0000-0000-000015070000}"/>
    <cellStyle name="_Table_Productivity Docs" xfId="1888" xr:uid="{00000000-0005-0000-0000-000016070000}"/>
    <cellStyle name="_Table_Productivity Docs_Bi weekly rollforward 11 29 08 w DV updates" xfId="1889" xr:uid="{00000000-0005-0000-0000-000017070000}"/>
    <cellStyle name="_Table_Productivity Docs_Bi weekly rollforward 12-13-07" xfId="1890" xr:uid="{00000000-0005-0000-0000-000018070000}"/>
    <cellStyle name="_Table_Productivity Docs_Bi weekly rollforward 1-24-08" xfId="1891" xr:uid="{00000000-0005-0000-0000-000019070000}"/>
    <cellStyle name="_Table_Productivity Docs_Bi weekly rollforward 1-9-08" xfId="1892" xr:uid="{00000000-0005-0000-0000-00001A070000}"/>
    <cellStyle name="_Table_Productivity Docs_GBS Bi_Weekly 02-06-08" xfId="1893" xr:uid="{00000000-0005-0000-0000-00001B070000}"/>
    <cellStyle name="_Table_Productivity Docs_OptumHealth ACR Targets_110607v2" xfId="1894" xr:uid="{00000000-0005-0000-0000-00001C070000}"/>
    <cellStyle name="_Table_SCS 7+5 Capital FCST Template" xfId="1895" xr:uid="{00000000-0005-0000-0000-00001D070000}"/>
    <cellStyle name="_Table_SLT Finance Slides_081807" xfId="1896" xr:uid="{00000000-0005-0000-0000-00001E070000}"/>
    <cellStyle name="_Table_Supplemental Schedules 1+11 FCST" xfId="1897" xr:uid="{00000000-0005-0000-0000-00001F070000}"/>
    <cellStyle name="_Table_Supplemental Schedules UPDATE" xfId="1898" xr:uid="{00000000-0005-0000-0000-000020070000}"/>
    <cellStyle name="_Table_UBH Bi-Weekly 110107_10+2" xfId="1899" xr:uid="{00000000-0005-0000-0000-000021070000}"/>
    <cellStyle name="_Table_v4_Dealcomp_distribution" xfId="1900" xr:uid="{00000000-0005-0000-0000-000022070000}"/>
    <cellStyle name="_Table_v4_Dealcomp_distribution_Bi weekly rollforward 11 29 08 w DV updates" xfId="1901" xr:uid="{00000000-0005-0000-0000-000023070000}"/>
    <cellStyle name="_Table_v4_Dealcomp_distribution_Bi weekly rollforward 12-13-07" xfId="1902" xr:uid="{00000000-0005-0000-0000-000024070000}"/>
    <cellStyle name="_Table_v4_Dealcomp_distribution_Bi weekly rollforward 1-24-08" xfId="1903" xr:uid="{00000000-0005-0000-0000-000025070000}"/>
    <cellStyle name="_Table_v4_Dealcomp_distribution_Bi weekly rollforward 1-9-08" xfId="1904" xr:uid="{00000000-0005-0000-0000-000026070000}"/>
    <cellStyle name="_Table_v4_Dealcomp_distribution_GBS Bi_Weekly 02-06-08" xfId="1905" xr:uid="{00000000-0005-0000-0000-000027070000}"/>
    <cellStyle name="_Table_v4_Dealcomp_distribution_OptumHealth ACR Targets_110607v2" xfId="1906" xr:uid="{00000000-0005-0000-0000-000028070000}"/>
    <cellStyle name="_Table_Wellness 2007 5+7 Forecast" xfId="1907" xr:uid="{00000000-0005-0000-0000-000029070000}"/>
    <cellStyle name="_Table_Worksheet in 2008 Business Plan Review Template_final" xfId="1908" xr:uid="{00000000-0005-0000-0000-00002A070000}"/>
    <cellStyle name="_Table_Worksheet in Supplemental Presentation" xfId="1909" xr:uid="{00000000-0005-0000-0000-00002B070000}"/>
    <cellStyle name="_TableHead" xfId="1910" xr:uid="{00000000-0005-0000-0000-00002C070000}"/>
    <cellStyle name="_TableHead centre across sel" xfId="1911" xr:uid="{00000000-0005-0000-0000-00002D070000}"/>
    <cellStyle name="_TableHead centre across sel_Bi weekly rollforward 11 29 08 w DV updates" xfId="1912" xr:uid="{00000000-0005-0000-0000-00002E070000}"/>
    <cellStyle name="_TableHead centre across sel_Bi weekly rollforward 12-13-07" xfId="1913" xr:uid="{00000000-0005-0000-0000-00002F070000}"/>
    <cellStyle name="_TableHead centre across sel_Bi weekly rollforward 1-24-08" xfId="1914" xr:uid="{00000000-0005-0000-0000-000030070000}"/>
    <cellStyle name="_TableHead centre across sel_Bi weekly rollforward 1-9-08" xfId="1915" xr:uid="{00000000-0005-0000-0000-000031070000}"/>
    <cellStyle name="_TableHead centre across sel_OptumHealth ACR Targets_110607v2" xfId="1916" xr:uid="{00000000-0005-0000-0000-000032070000}"/>
    <cellStyle name="_TableHead_asian companies" xfId="1917" xr:uid="{00000000-0005-0000-0000-000033070000}"/>
    <cellStyle name="_TableHead_asian companies_Bi weekly rollforward 11 29 08 w DV updates" xfId="1918" xr:uid="{00000000-0005-0000-0000-000034070000}"/>
    <cellStyle name="_TableHead_asian companies_Bi weekly rollforward 12-13-07" xfId="1919" xr:uid="{00000000-0005-0000-0000-000035070000}"/>
    <cellStyle name="_TableHead_asian companies_Bi weekly rollforward 1-24-08" xfId="1920" xr:uid="{00000000-0005-0000-0000-000036070000}"/>
    <cellStyle name="_TableHead_asian companies_Bi weekly rollforward 1-9-08" xfId="1921" xr:uid="{00000000-0005-0000-0000-000037070000}"/>
    <cellStyle name="_TableHead_asian companies_GBS Bi_Weekly 02-06-08" xfId="1922" xr:uid="{00000000-0005-0000-0000-000038070000}"/>
    <cellStyle name="_TableHead_asian companies_OptumHealth ACR Targets_110607v2" xfId="1923" xr:uid="{00000000-0005-0000-0000-000039070000}"/>
    <cellStyle name="_TableHead_Bi weekly rollforward 11 29 08 w DV updates" xfId="1924" xr:uid="{00000000-0005-0000-0000-00003A070000}"/>
    <cellStyle name="_TableHead_Bi weekly rollforward 12-13-07" xfId="1925" xr:uid="{00000000-0005-0000-0000-00003B070000}"/>
    <cellStyle name="_TableHead_Bi weekly rollforward 1-24-08" xfId="1926" xr:uid="{00000000-0005-0000-0000-00003C070000}"/>
    <cellStyle name="_TableHead_Bi weekly rollforward 1-9-08" xfId="1927" xr:uid="{00000000-0005-0000-0000-00003D070000}"/>
    <cellStyle name="_TableHead_OptumHealth ACR Targets_110607v2" xfId="1928" xr:uid="{00000000-0005-0000-0000-00003E070000}"/>
    <cellStyle name="_TableRowBorder" xfId="1929" xr:uid="{00000000-0005-0000-0000-00003F070000}"/>
    <cellStyle name="_TableRowBorder_Bi weekly rollforward 11 29 08 w DV updates" xfId="1930" xr:uid="{00000000-0005-0000-0000-000040070000}"/>
    <cellStyle name="_TableRowBorder_Bi weekly rollforward 12-13-07" xfId="1931" xr:uid="{00000000-0005-0000-0000-000041070000}"/>
    <cellStyle name="_TableRowBorder_Bi weekly rollforward 1-24-08" xfId="1932" xr:uid="{00000000-0005-0000-0000-000042070000}"/>
    <cellStyle name="_TableRowBorder_Bi weekly rollforward 1-9-08" xfId="1933" xr:uid="{00000000-0005-0000-0000-000043070000}"/>
    <cellStyle name="_TableRowBorder_OptumHealth ACR Targets_110607v2" xfId="1934" xr:uid="{00000000-0005-0000-0000-000044070000}"/>
    <cellStyle name="_TableRowHead" xfId="1935" xr:uid="{00000000-0005-0000-0000-000045070000}"/>
    <cellStyle name="_TableRowHead_asian companies" xfId="1936" xr:uid="{00000000-0005-0000-0000-000046070000}"/>
    <cellStyle name="_TableSuperHead" xfId="1937" xr:uid="{00000000-0005-0000-0000-000047070000}"/>
    <cellStyle name="_TableSuperHead_asian companies" xfId="1938" xr:uid="{00000000-0005-0000-0000-000048070000}"/>
    <cellStyle name="_TableSuperHead_v4_Dealcomp_distribution" xfId="1939" xr:uid="{00000000-0005-0000-0000-000049070000}"/>
    <cellStyle name="_USE THESE Supplemental Schedules" xfId="1940" xr:uid="{00000000-0005-0000-0000-00004A070000}"/>
    <cellStyle name="_USE THESE Supplemental Schedules_Report 3" xfId="1941" xr:uid="{00000000-0005-0000-0000-00004B070000}"/>
    <cellStyle name="_USE THESE Supplemental Schedules_Sheet2" xfId="1942" xr:uid="{00000000-0005-0000-0000-00004C070000}"/>
    <cellStyle name="_USE THESE Supplemental Schedules_Sheet3" xfId="1943" xr:uid="{00000000-0005-0000-0000-00004D070000}"/>
    <cellStyle name="_Variances_Research_Julie" xfId="1944" xr:uid="{00000000-0005-0000-0000-00004E070000}"/>
    <cellStyle name="_Variances_Research_Julie_Report 3" xfId="1945" xr:uid="{00000000-0005-0000-0000-00004F070000}"/>
    <cellStyle name="_Variances_Research_Julie_Sheet2" xfId="1946" xr:uid="{00000000-0005-0000-0000-000050070000}"/>
    <cellStyle name="_Variances_Research_Julie_Sheet3" xfId="1947" xr:uid="{00000000-0005-0000-0000-000051070000}"/>
    <cellStyle name="_Viterra LBO model - Dec02 - v20" xfId="1948" xr:uid="{00000000-0005-0000-0000-000052070000}"/>
    <cellStyle name="_Viterra LBO model - Dec02 - v20_Bi weekly rollforward 11 29 08 w DV updates" xfId="1949" xr:uid="{00000000-0005-0000-0000-000053070000}"/>
    <cellStyle name="_Viterra LBO model - Dec02 - v20_Bi weekly rollforward 11 29 08 w DV updates_Report 3" xfId="1950" xr:uid="{00000000-0005-0000-0000-000054070000}"/>
    <cellStyle name="_Viterra LBO model - Dec02 - v20_Bi weekly rollforward 11 29 08 w DV updates_Sheet2" xfId="1951" xr:uid="{00000000-0005-0000-0000-000055070000}"/>
    <cellStyle name="_Viterra LBO model - Dec02 - v20_Bi weekly rollforward 11 29 08 w DV updates_Sheet3" xfId="1952" xr:uid="{00000000-0005-0000-0000-000056070000}"/>
    <cellStyle name="_Viterra LBO model - Dec02 - v20_Bi weekly rollforward 12-13-07" xfId="1953" xr:uid="{00000000-0005-0000-0000-000057070000}"/>
    <cellStyle name="_Viterra LBO model - Dec02 - v20_Bi weekly rollforward 12-13-07_Report 3" xfId="1954" xr:uid="{00000000-0005-0000-0000-000058070000}"/>
    <cellStyle name="_Viterra LBO model - Dec02 - v20_Bi weekly rollforward 12-13-07_Sheet2" xfId="1955" xr:uid="{00000000-0005-0000-0000-000059070000}"/>
    <cellStyle name="_Viterra LBO model - Dec02 - v20_Bi weekly rollforward 12-13-07_Sheet3" xfId="1956" xr:uid="{00000000-0005-0000-0000-00005A070000}"/>
    <cellStyle name="_Viterra LBO model - Dec02 - v20_Bi weekly rollforward 1-24-08" xfId="1957" xr:uid="{00000000-0005-0000-0000-00005B070000}"/>
    <cellStyle name="_Viterra LBO model - Dec02 - v20_Bi weekly rollforward 1-24-08_Report 3" xfId="1958" xr:uid="{00000000-0005-0000-0000-00005C070000}"/>
    <cellStyle name="_Viterra LBO model - Dec02 - v20_Bi weekly rollforward 1-24-08_Sheet2" xfId="1959" xr:uid="{00000000-0005-0000-0000-00005D070000}"/>
    <cellStyle name="_Viterra LBO model - Dec02 - v20_Bi weekly rollforward 1-24-08_Sheet3" xfId="1960" xr:uid="{00000000-0005-0000-0000-00005E070000}"/>
    <cellStyle name="_Viterra LBO model - Dec02 - v20_Bi weekly rollforward 1-9-08" xfId="1961" xr:uid="{00000000-0005-0000-0000-00005F070000}"/>
    <cellStyle name="_Viterra LBO model - Dec02 - v20_Bi weekly rollforward 1-9-08_Report 3" xfId="1962" xr:uid="{00000000-0005-0000-0000-000060070000}"/>
    <cellStyle name="_Viterra LBO model - Dec02 - v20_Bi weekly rollforward 1-9-08_Sheet2" xfId="1963" xr:uid="{00000000-0005-0000-0000-000061070000}"/>
    <cellStyle name="_Viterra LBO model - Dec02 - v20_Bi weekly rollforward 1-9-08_Sheet3" xfId="1964" xr:uid="{00000000-0005-0000-0000-000062070000}"/>
    <cellStyle name="_Viterra LBO model - Dec02 - v20_OptumHealth ACR Targets_110607v2" xfId="1965" xr:uid="{00000000-0005-0000-0000-000063070000}"/>
    <cellStyle name="_Viterra LBO model - Dec02 - v20_OptumHealth ACR Targets_110607v2_Report 3" xfId="1966" xr:uid="{00000000-0005-0000-0000-000064070000}"/>
    <cellStyle name="_Viterra LBO model - Dec02 - v20_OptumHealth ACR Targets_110607v2_Sheet2" xfId="1967" xr:uid="{00000000-0005-0000-0000-000065070000}"/>
    <cellStyle name="_Viterra LBO model - Dec02 - v20_OptumHealth ACR Targets_110607v2_Sheet3" xfId="1968" xr:uid="{00000000-0005-0000-0000-000066070000}"/>
    <cellStyle name="_Viterra LBO model - Dec02 - v20_Report 3" xfId="1969" xr:uid="{00000000-0005-0000-0000-000067070000}"/>
    <cellStyle name="_Viterra LBO model - Dec02 - v20_Sheet2" xfId="1970" xr:uid="{00000000-0005-0000-0000-000068070000}"/>
    <cellStyle name="_Viterra LBO model - Dec02 - v20_Sheet3" xfId="1971" xr:uid="{00000000-0005-0000-0000-000069070000}"/>
    <cellStyle name="_Walkacross schedules - MCD CAC&amp;MGMT" xfId="1972" xr:uid="{00000000-0005-0000-0000-00006A070000}"/>
    <cellStyle name="_Walkacross schedules - MCD CAC&amp;MGMT_Report 3" xfId="1973" xr:uid="{00000000-0005-0000-0000-00006B070000}"/>
    <cellStyle name="_Walkacross schedules - MCD CAC&amp;MGMT_Sheet2" xfId="1974" xr:uid="{00000000-0005-0000-0000-00006C070000}"/>
    <cellStyle name="_Walkacross schedules - MCD CAC&amp;MGMT_Sheet3" xfId="1975" xr:uid="{00000000-0005-0000-0000-00006D070000}"/>
    <cellStyle name="’Ê‰Ý [0.00]_Area" xfId="1976" xr:uid="{00000000-0005-0000-0000-00006E070000}"/>
    <cellStyle name="’Ê‰Ý_Area" xfId="1977" xr:uid="{00000000-0005-0000-0000-00006F070000}"/>
    <cellStyle name="£ BP" xfId="1978" xr:uid="{00000000-0005-0000-0000-000070070000}"/>
    <cellStyle name="¥ JY" xfId="1979" xr:uid="{00000000-0005-0000-0000-000071070000}"/>
    <cellStyle name="=C:\WINNT\SYSTEM32\COMMAND.COM" xfId="1980" xr:uid="{00000000-0005-0000-0000-000072070000}"/>
    <cellStyle name="•W_Area" xfId="1981" xr:uid="{00000000-0005-0000-0000-000073070000}"/>
    <cellStyle name="0" xfId="1982" xr:uid="{00000000-0005-0000-0000-000074070000}"/>
    <cellStyle name="0.0" xfId="1983" xr:uid="{00000000-0005-0000-0000-000075070000}"/>
    <cellStyle name="0.0%" xfId="1984" xr:uid="{00000000-0005-0000-0000-000076070000}"/>
    <cellStyle name="0.00" xfId="1985" xr:uid="{00000000-0005-0000-0000-000077070000}"/>
    <cellStyle name="0.00%" xfId="1986" xr:uid="{00000000-0005-0000-0000-000078070000}"/>
    <cellStyle name="0_BP2" xfId="1987" xr:uid="{00000000-0005-0000-0000-000079070000}"/>
    <cellStyle name="000" xfId="1988" xr:uid="{00000000-0005-0000-0000-00007A070000}"/>
    <cellStyle name="1000s (0)" xfId="1989" xr:uid="{00000000-0005-0000-0000-00007B070000}"/>
    <cellStyle name="1Outputbox1" xfId="1990" xr:uid="{00000000-0005-0000-0000-00007C070000}"/>
    <cellStyle name="1Outputbox2" xfId="1991" xr:uid="{00000000-0005-0000-0000-00007D070000}"/>
    <cellStyle name="1Outputheader" xfId="1992" xr:uid="{00000000-0005-0000-0000-00007E070000}"/>
    <cellStyle name="1Outputheader2" xfId="1993" xr:uid="{00000000-0005-0000-0000-00007F070000}"/>
    <cellStyle name="1Outputsubtitle" xfId="1994" xr:uid="{00000000-0005-0000-0000-000080070000}"/>
    <cellStyle name="1Outputtitle" xfId="1995" xr:uid="{00000000-0005-0000-0000-000081070000}"/>
    <cellStyle name="1parte" xfId="1996" xr:uid="{00000000-0005-0000-0000-000082070000}"/>
    <cellStyle name="1Profileheader" xfId="1997" xr:uid="{00000000-0005-0000-0000-000083070000}"/>
    <cellStyle name="1Profileheader 2" xfId="1998" xr:uid="{00000000-0005-0000-0000-000084070000}"/>
    <cellStyle name="1Profilelowerbox" xfId="1999" xr:uid="{00000000-0005-0000-0000-000085070000}"/>
    <cellStyle name="1Profilesubheader" xfId="2000" xr:uid="{00000000-0005-0000-0000-000086070000}"/>
    <cellStyle name="1Profiletitle" xfId="2001" xr:uid="{00000000-0005-0000-0000-000087070000}"/>
    <cellStyle name="1Profiletopbox" xfId="2002" xr:uid="{00000000-0005-0000-0000-000088070000}"/>
    <cellStyle name="20% - Accent1 2" xfId="4" xr:uid="{00000000-0005-0000-0000-000089070000}"/>
    <cellStyle name="20% - Accent1 3" xfId="2003" xr:uid="{00000000-0005-0000-0000-00008A070000}"/>
    <cellStyle name="20% - Accent2 2" xfId="5" xr:uid="{00000000-0005-0000-0000-00008B070000}"/>
    <cellStyle name="20% - Accent2 3" xfId="2004" xr:uid="{00000000-0005-0000-0000-00008C070000}"/>
    <cellStyle name="20% - Accent3 2" xfId="6" xr:uid="{00000000-0005-0000-0000-00008D070000}"/>
    <cellStyle name="20% - Accent3 3" xfId="2005" xr:uid="{00000000-0005-0000-0000-00008E070000}"/>
    <cellStyle name="20% - Accent4 2" xfId="7" xr:uid="{00000000-0005-0000-0000-00008F070000}"/>
    <cellStyle name="20% - Accent4 3" xfId="2006" xr:uid="{00000000-0005-0000-0000-000090070000}"/>
    <cellStyle name="20% - Accent5 2" xfId="8" xr:uid="{00000000-0005-0000-0000-000091070000}"/>
    <cellStyle name="20% - Accent5 3" xfId="2007" xr:uid="{00000000-0005-0000-0000-000092070000}"/>
    <cellStyle name="20% - Accent6 2" xfId="9" xr:uid="{00000000-0005-0000-0000-000093070000}"/>
    <cellStyle name="20% - Accent6 3" xfId="2008" xr:uid="{00000000-0005-0000-0000-000094070000}"/>
    <cellStyle name="2parte" xfId="2009" xr:uid="{00000000-0005-0000-0000-000095070000}"/>
    <cellStyle name="3$" xfId="2010" xr:uid="{00000000-0005-0000-0000-000096070000}"/>
    <cellStyle name="40% - Accent1 2" xfId="10" xr:uid="{00000000-0005-0000-0000-000097070000}"/>
    <cellStyle name="40% - Accent1 3" xfId="2011" xr:uid="{00000000-0005-0000-0000-000098070000}"/>
    <cellStyle name="40% - Accent2 2" xfId="11" xr:uid="{00000000-0005-0000-0000-000099070000}"/>
    <cellStyle name="40% - Accent2 3" xfId="2012" xr:uid="{00000000-0005-0000-0000-00009A070000}"/>
    <cellStyle name="40% - Accent3 2" xfId="12" xr:uid="{00000000-0005-0000-0000-00009B070000}"/>
    <cellStyle name="40% - Accent3 3" xfId="2013" xr:uid="{00000000-0005-0000-0000-00009C070000}"/>
    <cellStyle name="40% - Accent4 2" xfId="13" xr:uid="{00000000-0005-0000-0000-00009D070000}"/>
    <cellStyle name="40% - Accent4 3" xfId="2014" xr:uid="{00000000-0005-0000-0000-00009E070000}"/>
    <cellStyle name="40% - Accent5 2" xfId="14" xr:uid="{00000000-0005-0000-0000-00009F070000}"/>
    <cellStyle name="40% - Accent5 3" xfId="2015" xr:uid="{00000000-0005-0000-0000-0000A0070000}"/>
    <cellStyle name="40% - Accent6 2" xfId="15" xr:uid="{00000000-0005-0000-0000-0000A1070000}"/>
    <cellStyle name="40% - Accent6 3" xfId="2016" xr:uid="{00000000-0005-0000-0000-0000A2070000}"/>
    <cellStyle name="60% - Accent1 2" xfId="16" xr:uid="{00000000-0005-0000-0000-0000A3070000}"/>
    <cellStyle name="60% - Accent1 3" xfId="2017" xr:uid="{00000000-0005-0000-0000-0000A4070000}"/>
    <cellStyle name="60% - Accent2 2" xfId="17" xr:uid="{00000000-0005-0000-0000-0000A5070000}"/>
    <cellStyle name="60% - Accent2 3" xfId="2018" xr:uid="{00000000-0005-0000-0000-0000A6070000}"/>
    <cellStyle name="60% - Accent3 2" xfId="18" xr:uid="{00000000-0005-0000-0000-0000A7070000}"/>
    <cellStyle name="60% - Accent3 3" xfId="2019" xr:uid="{00000000-0005-0000-0000-0000A8070000}"/>
    <cellStyle name="60% - Accent4 2" xfId="19" xr:uid="{00000000-0005-0000-0000-0000A9070000}"/>
    <cellStyle name="60% - Accent4 3" xfId="2020" xr:uid="{00000000-0005-0000-0000-0000AA070000}"/>
    <cellStyle name="60% - Accent5 2" xfId="20" xr:uid="{00000000-0005-0000-0000-0000AB070000}"/>
    <cellStyle name="60% - Accent5 3" xfId="2021" xr:uid="{00000000-0005-0000-0000-0000AC070000}"/>
    <cellStyle name="60% - Accent6 2" xfId="21" xr:uid="{00000000-0005-0000-0000-0000AD070000}"/>
    <cellStyle name="60% - Accent6 3" xfId="2022" xr:uid="{00000000-0005-0000-0000-0000AE070000}"/>
    <cellStyle name="Accent1 2" xfId="22" xr:uid="{00000000-0005-0000-0000-0000AF070000}"/>
    <cellStyle name="Accent1 3" xfId="2023" xr:uid="{00000000-0005-0000-0000-0000B0070000}"/>
    <cellStyle name="Accent2 2" xfId="23" xr:uid="{00000000-0005-0000-0000-0000B1070000}"/>
    <cellStyle name="Accent2 3" xfId="2024" xr:uid="{00000000-0005-0000-0000-0000B2070000}"/>
    <cellStyle name="Accent3 2" xfId="24" xr:uid="{00000000-0005-0000-0000-0000B3070000}"/>
    <cellStyle name="Accent3 3" xfId="2025" xr:uid="{00000000-0005-0000-0000-0000B4070000}"/>
    <cellStyle name="Accent4 2" xfId="25" xr:uid="{00000000-0005-0000-0000-0000B5070000}"/>
    <cellStyle name="Accent4 3" xfId="2026" xr:uid="{00000000-0005-0000-0000-0000B6070000}"/>
    <cellStyle name="Accent5 2" xfId="26" xr:uid="{00000000-0005-0000-0000-0000B7070000}"/>
    <cellStyle name="Accent5 3" xfId="2027" xr:uid="{00000000-0005-0000-0000-0000B8070000}"/>
    <cellStyle name="Accent6 2" xfId="27" xr:uid="{00000000-0005-0000-0000-0000B9070000}"/>
    <cellStyle name="Accent6 3" xfId="2028" xr:uid="{00000000-0005-0000-0000-0000BA070000}"/>
    <cellStyle name="Accounting" xfId="2029" xr:uid="{00000000-0005-0000-0000-0000BB070000}"/>
    <cellStyle name="Acct, 0" xfId="2030" xr:uid="{00000000-0005-0000-0000-0000BC070000}"/>
    <cellStyle name="active" xfId="2031" xr:uid="{00000000-0005-0000-0000-0000BD070000}"/>
    <cellStyle name="AFE" xfId="2032" xr:uid="{00000000-0005-0000-0000-0000BE070000}"/>
    <cellStyle name="args.style" xfId="2033" xr:uid="{00000000-0005-0000-0000-0000BF070000}"/>
    <cellStyle name="Arial 10" xfId="2034" xr:uid="{00000000-0005-0000-0000-0000C0070000}"/>
    <cellStyle name="Arial 12" xfId="2035" xr:uid="{00000000-0005-0000-0000-0000C1070000}"/>
    <cellStyle name="Assum,0%" xfId="2036" xr:uid="{00000000-0005-0000-0000-0000C2070000}"/>
    <cellStyle name="Assum,2" xfId="2037" xr:uid="{00000000-0005-0000-0000-0000C3070000}"/>
    <cellStyle name="Assum,2%" xfId="2038" xr:uid="{00000000-0005-0000-0000-0000C4070000}"/>
    <cellStyle name="Assum,2_Bi weekly rollforward 11 29 08 w DV updates" xfId="2039" xr:uid="{00000000-0005-0000-0000-0000C5070000}"/>
    <cellStyle name="b" xfId="2040" xr:uid="{00000000-0005-0000-0000-0000C6070000}"/>
    <cellStyle name="Background" xfId="2041" xr:uid="{00000000-0005-0000-0000-0000C7070000}"/>
    <cellStyle name="Bad 2" xfId="28" xr:uid="{00000000-0005-0000-0000-0000C8070000}"/>
    <cellStyle name="Bad 3" xfId="2042" xr:uid="{00000000-0005-0000-0000-0000C9070000}"/>
    <cellStyle name="Bao - num" xfId="2043" xr:uid="{00000000-0005-0000-0000-0000CA070000}"/>
    <cellStyle name="Bao - per" xfId="2044" xr:uid="{00000000-0005-0000-0000-0000CB070000}"/>
    <cellStyle name="BIM" xfId="2045" xr:uid="{00000000-0005-0000-0000-0000CC070000}"/>
    <cellStyle name="BLACK" xfId="2046" xr:uid="{00000000-0005-0000-0000-0000CD070000}"/>
    <cellStyle name="BlackStrike" xfId="2047" xr:uid="{00000000-0005-0000-0000-0000CE070000}"/>
    <cellStyle name="BlackText" xfId="2048" xr:uid="{00000000-0005-0000-0000-0000CF070000}"/>
    <cellStyle name="Blue" xfId="2049" xr:uid="{00000000-0005-0000-0000-0000D0070000}"/>
    <cellStyle name="blue currency" xfId="2050" xr:uid="{00000000-0005-0000-0000-0000D1070000}"/>
    <cellStyle name="BLUE date" xfId="2051" xr:uid="{00000000-0005-0000-0000-0000D2070000}"/>
    <cellStyle name="blue shading" xfId="2052" xr:uid="{00000000-0005-0000-0000-0000D3070000}"/>
    <cellStyle name="Blue Title" xfId="2053" xr:uid="{00000000-0005-0000-0000-0000D4070000}"/>
    <cellStyle name="blue$00" xfId="2054" xr:uid="{00000000-0005-0000-0000-0000D5070000}"/>
    <cellStyle name="BLUE_0+12 Care Solutions WD7 1.10.08 v3 - to SCS" xfId="2055" xr:uid="{00000000-0005-0000-0000-0000D6070000}"/>
    <cellStyle name="Body_$Dollars" xfId="2056" xr:uid="{00000000-0005-0000-0000-0000D7070000}"/>
    <cellStyle name="Bold/Border" xfId="2057" xr:uid="{00000000-0005-0000-0000-0000D8070000}"/>
    <cellStyle name="BoldText" xfId="2058" xr:uid="{00000000-0005-0000-0000-0000D9070000}"/>
    <cellStyle name="Border Heavy" xfId="2059" xr:uid="{00000000-0005-0000-0000-0000DA070000}"/>
    <cellStyle name="Border Thin" xfId="2060" xr:uid="{00000000-0005-0000-0000-0000DB070000}"/>
    <cellStyle name="Border, Bottom" xfId="2061" xr:uid="{00000000-0005-0000-0000-0000DC070000}"/>
    <cellStyle name="Border, Left" xfId="2062" xr:uid="{00000000-0005-0000-0000-0000DD070000}"/>
    <cellStyle name="Border, Right" xfId="2063" xr:uid="{00000000-0005-0000-0000-0000DE070000}"/>
    <cellStyle name="Border, Top" xfId="2064" xr:uid="{00000000-0005-0000-0000-0000DF070000}"/>
    <cellStyle name="British Pound" xfId="2065" xr:uid="{00000000-0005-0000-0000-0000E0070000}"/>
    <cellStyle name="British Pound[1]" xfId="2066" xr:uid="{00000000-0005-0000-0000-0000E1070000}"/>
    <cellStyle name="British Pound[2]" xfId="2067" xr:uid="{00000000-0005-0000-0000-0000E2070000}"/>
    <cellStyle name="British Pound_Invensys Meter LBO Model-v42" xfId="2068" xr:uid="{00000000-0005-0000-0000-0000E3070000}"/>
    <cellStyle name="BritPound" xfId="2069" xr:uid="{00000000-0005-0000-0000-0000E4070000}"/>
    <cellStyle name="bt" xfId="2070" xr:uid="{00000000-0005-0000-0000-0000E5070000}"/>
    <cellStyle name="Budget" xfId="2071" xr:uid="{00000000-0005-0000-0000-0000E6070000}"/>
    <cellStyle name="bullet" xfId="2072" xr:uid="{00000000-0005-0000-0000-0000E7070000}"/>
    <cellStyle name="c2" xfId="2073" xr:uid="{00000000-0005-0000-0000-0000E8070000}"/>
    <cellStyle name="Calc Currency (0)" xfId="29" xr:uid="{00000000-0005-0000-0000-0000E9070000}"/>
    <cellStyle name="Calc Currency (0) 2" xfId="2074" xr:uid="{00000000-0005-0000-0000-0000EA070000}"/>
    <cellStyle name="Calculation 2" xfId="30" xr:uid="{00000000-0005-0000-0000-0000EB070000}"/>
    <cellStyle name="Calculation 3" xfId="2075" xr:uid="{00000000-0005-0000-0000-0000EC070000}"/>
    <cellStyle name="Case" xfId="2076" xr:uid="{00000000-0005-0000-0000-0000ED070000}"/>
    <cellStyle name="category" xfId="2077" xr:uid="{00000000-0005-0000-0000-0000EE070000}"/>
    <cellStyle name="center" xfId="2078" xr:uid="{00000000-0005-0000-0000-0000EF070000}"/>
    <cellStyle name="Center Across" xfId="2079" xr:uid="{00000000-0005-0000-0000-0000F0070000}"/>
    <cellStyle name="CenterAcrossSelection" xfId="2080" xr:uid="{00000000-0005-0000-0000-0000F1070000}"/>
    <cellStyle name="check" xfId="2081" xr:uid="{00000000-0005-0000-0000-0000F2070000}"/>
    <cellStyle name="Check Cell 2" xfId="31" xr:uid="{00000000-0005-0000-0000-0000F3070000}"/>
    <cellStyle name="Check Cell 3" xfId="2082" xr:uid="{00000000-0005-0000-0000-0000F4070000}"/>
    <cellStyle name="Closed MIL Header" xfId="2083" xr:uid="{00000000-0005-0000-0000-0000F5070000}"/>
    <cellStyle name="Co. Names" xfId="2084" xr:uid="{00000000-0005-0000-0000-0000F6070000}"/>
    <cellStyle name="Co. Names - Bold" xfId="2085" xr:uid="{00000000-0005-0000-0000-0000F7070000}"/>
    <cellStyle name="COL HEADINGS" xfId="2086" xr:uid="{00000000-0005-0000-0000-0000F8070000}"/>
    <cellStyle name="ColBlue" xfId="2087" xr:uid="{00000000-0005-0000-0000-0000F9070000}"/>
    <cellStyle name="ColGreen" xfId="2088" xr:uid="{00000000-0005-0000-0000-0000FA070000}"/>
    <cellStyle name="ColRed" xfId="2089" xr:uid="{00000000-0005-0000-0000-0000FB070000}"/>
    <cellStyle name="Column Heading" xfId="2090" xr:uid="{00000000-0005-0000-0000-0000FC070000}"/>
    <cellStyle name="Comma" xfId="1" builtinId="3"/>
    <cellStyle name="Comma  - Style1" xfId="2091" xr:uid="{00000000-0005-0000-0000-0000FE070000}"/>
    <cellStyle name="Comma  - Style2" xfId="2092" xr:uid="{00000000-0005-0000-0000-0000FF070000}"/>
    <cellStyle name="Comma  - Style3" xfId="2093" xr:uid="{00000000-0005-0000-0000-000000080000}"/>
    <cellStyle name="Comma  - Style4" xfId="2094" xr:uid="{00000000-0005-0000-0000-000001080000}"/>
    <cellStyle name="Comma  - Style5" xfId="2095" xr:uid="{00000000-0005-0000-0000-000002080000}"/>
    <cellStyle name="Comma  - Style6" xfId="2096" xr:uid="{00000000-0005-0000-0000-000003080000}"/>
    <cellStyle name="Comma  - Style7" xfId="2097" xr:uid="{00000000-0005-0000-0000-000004080000}"/>
    <cellStyle name="Comma  - Style8" xfId="2098" xr:uid="{00000000-0005-0000-0000-000005080000}"/>
    <cellStyle name="Comma (1)" xfId="2099" xr:uid="{00000000-0005-0000-0000-000006080000}"/>
    <cellStyle name="Comma (2)" xfId="2100" xr:uid="{00000000-0005-0000-0000-000007080000}"/>
    <cellStyle name="Comma [1]" xfId="2101" xr:uid="{00000000-0005-0000-0000-000008080000}"/>
    <cellStyle name="Comma [2]" xfId="2102" xr:uid="{00000000-0005-0000-0000-000009080000}"/>
    <cellStyle name="Comma [3]" xfId="2103" xr:uid="{00000000-0005-0000-0000-00000A080000}"/>
    <cellStyle name="Comma 0" xfId="2104" xr:uid="{00000000-0005-0000-0000-00000B080000}"/>
    <cellStyle name="Comma 0 $" xfId="2105" xr:uid="{00000000-0005-0000-0000-00000C080000}"/>
    <cellStyle name="Comma 0 total" xfId="2106" xr:uid="{00000000-0005-0000-0000-00000D080000}"/>
    <cellStyle name="Comma 0*" xfId="2107" xr:uid="{00000000-0005-0000-0000-00000E080000}"/>
    <cellStyle name="Comma 0_2+10 revenue forecast" xfId="2108" xr:uid="{00000000-0005-0000-0000-00000F080000}"/>
    <cellStyle name="Comma 10" xfId="2109" xr:uid="{00000000-0005-0000-0000-000010080000}"/>
    <cellStyle name="Comma 11" xfId="2110" xr:uid="{00000000-0005-0000-0000-000011080000}"/>
    <cellStyle name="Comma 12" xfId="2111" xr:uid="{00000000-0005-0000-0000-000012080000}"/>
    <cellStyle name="Comma 13" xfId="2112" xr:uid="{00000000-0005-0000-0000-000013080000}"/>
    <cellStyle name="Comma 14" xfId="3063" xr:uid="{00000000-0005-0000-0000-000014080000}"/>
    <cellStyle name="Comma 2" xfId="32" xr:uid="{00000000-0005-0000-0000-000015080000}"/>
    <cellStyle name="Comma 2 2" xfId="33" xr:uid="{00000000-0005-0000-0000-000016080000}"/>
    <cellStyle name="Comma 2 2 2" xfId="34" xr:uid="{00000000-0005-0000-0000-000017080000}"/>
    <cellStyle name="Comma 2 3" xfId="35" xr:uid="{00000000-0005-0000-0000-000018080000}"/>
    <cellStyle name="Comma 3" xfId="2113" xr:uid="{00000000-0005-0000-0000-000019080000}"/>
    <cellStyle name="Comma 3 2" xfId="2114" xr:uid="{00000000-0005-0000-0000-00001A080000}"/>
    <cellStyle name="Comma 3*" xfId="2115" xr:uid="{00000000-0005-0000-0000-00001B080000}"/>
    <cellStyle name="Comma 4" xfId="2116" xr:uid="{00000000-0005-0000-0000-00001C080000}"/>
    <cellStyle name="Comma 5" xfId="2117" xr:uid="{00000000-0005-0000-0000-00001D080000}"/>
    <cellStyle name="Comma 6" xfId="2118" xr:uid="{00000000-0005-0000-0000-00001E080000}"/>
    <cellStyle name="Comma 7" xfId="2119" xr:uid="{00000000-0005-0000-0000-00001F080000}"/>
    <cellStyle name="Comma 8" xfId="2120" xr:uid="{00000000-0005-0000-0000-000020080000}"/>
    <cellStyle name="Comma 9" xfId="2121" xr:uid="{00000000-0005-0000-0000-000021080000}"/>
    <cellStyle name="Comma*" xfId="2122" xr:uid="{00000000-0005-0000-0000-000022080000}"/>
    <cellStyle name="Comma[1]" xfId="2123" xr:uid="{00000000-0005-0000-0000-000023080000}"/>
    <cellStyle name="Comma0" xfId="36" xr:uid="{00000000-0005-0000-0000-000024080000}"/>
    <cellStyle name="Comma0 2" xfId="2124" xr:uid="{00000000-0005-0000-0000-000025080000}"/>
    <cellStyle name="Comma1 - Style1" xfId="2125" xr:uid="{00000000-0005-0000-0000-000026080000}"/>
    <cellStyle name="commas" xfId="2126" xr:uid="{00000000-0005-0000-0000-000027080000}"/>
    <cellStyle name="Comment" xfId="2127" xr:uid="{00000000-0005-0000-0000-000028080000}"/>
    <cellStyle name="Complete MIL Header" xfId="2128" xr:uid="{00000000-0005-0000-0000-000029080000}"/>
    <cellStyle name="Copied" xfId="37" xr:uid="{00000000-0005-0000-0000-00002A080000}"/>
    <cellStyle name="Curren - Style2" xfId="2129" xr:uid="{00000000-0005-0000-0000-00002B080000}"/>
    <cellStyle name="Currency" xfId="2" builtinId="4"/>
    <cellStyle name="Currency (0)" xfId="2130" xr:uid="{00000000-0005-0000-0000-00002D080000}"/>
    <cellStyle name="Currency (2)" xfId="2131" xr:uid="{00000000-0005-0000-0000-00002E080000}"/>
    <cellStyle name="Currency [1]" xfId="2132" xr:uid="{00000000-0005-0000-0000-00002F080000}"/>
    <cellStyle name="Currency [2]" xfId="2133" xr:uid="{00000000-0005-0000-0000-000030080000}"/>
    <cellStyle name="Currency [3]" xfId="2134" xr:uid="{00000000-0005-0000-0000-000031080000}"/>
    <cellStyle name="Currency 0" xfId="2135" xr:uid="{00000000-0005-0000-0000-000032080000}"/>
    <cellStyle name="Currency 10" xfId="2136" xr:uid="{00000000-0005-0000-0000-000033080000}"/>
    <cellStyle name="Currency 11" xfId="3064" xr:uid="{00000000-0005-0000-0000-000034080000}"/>
    <cellStyle name="Currency 2" xfId="38" xr:uid="{00000000-0005-0000-0000-000035080000}"/>
    <cellStyle name="Currency 2 2" xfId="2137" xr:uid="{00000000-0005-0000-0000-000036080000}"/>
    <cellStyle name="Currency 2 3" xfId="2138" xr:uid="{00000000-0005-0000-0000-000037080000}"/>
    <cellStyle name="Currency 2*" xfId="2139" xr:uid="{00000000-0005-0000-0000-000038080000}"/>
    <cellStyle name="Currency 2_2+10 revenue forecast" xfId="2140" xr:uid="{00000000-0005-0000-0000-000039080000}"/>
    <cellStyle name="Currency 3" xfId="74" xr:uid="{00000000-0005-0000-0000-00003A080000}"/>
    <cellStyle name="Currency 3 2" xfId="2141" xr:uid="{00000000-0005-0000-0000-00003B080000}"/>
    <cellStyle name="Currency 3*" xfId="2142" xr:uid="{00000000-0005-0000-0000-00003C080000}"/>
    <cellStyle name="Currency 4" xfId="2143" xr:uid="{00000000-0005-0000-0000-00003D080000}"/>
    <cellStyle name="Currency 4 2" xfId="2144" xr:uid="{00000000-0005-0000-0000-00003E080000}"/>
    <cellStyle name="Currency 5" xfId="2145" xr:uid="{00000000-0005-0000-0000-00003F080000}"/>
    <cellStyle name="Currency 6" xfId="2146" xr:uid="{00000000-0005-0000-0000-000040080000}"/>
    <cellStyle name="Currency 7" xfId="2147" xr:uid="{00000000-0005-0000-0000-000041080000}"/>
    <cellStyle name="Currency 8" xfId="2148" xr:uid="{00000000-0005-0000-0000-000042080000}"/>
    <cellStyle name="Currency 9" xfId="2149" xr:uid="{00000000-0005-0000-0000-000043080000}"/>
    <cellStyle name="Currency*" xfId="2150" xr:uid="{00000000-0005-0000-0000-000044080000}"/>
    <cellStyle name="Currency0" xfId="2151" xr:uid="{00000000-0005-0000-0000-000045080000}"/>
    <cellStyle name="Currency1" xfId="2152" xr:uid="{00000000-0005-0000-0000-000046080000}"/>
    <cellStyle name="Currsmall" xfId="2153" xr:uid="{00000000-0005-0000-0000-000047080000}"/>
    <cellStyle name="darren" xfId="2154" xr:uid="{00000000-0005-0000-0000-000048080000}"/>
    <cellStyle name="dash" xfId="2155" xr:uid="{00000000-0005-0000-0000-000049080000}"/>
    <cellStyle name="data" xfId="2156" xr:uid="{00000000-0005-0000-0000-00004A080000}"/>
    <cellStyle name="Data in Thousands" xfId="2157" xr:uid="{00000000-0005-0000-0000-00004B080000}"/>
    <cellStyle name="Data_~5880713" xfId="2158" xr:uid="{00000000-0005-0000-0000-00004C080000}"/>
    <cellStyle name="Date" xfId="2159" xr:uid="{00000000-0005-0000-0000-00004D080000}"/>
    <cellStyle name="Date [d-mmm-yy]" xfId="2160" xr:uid="{00000000-0005-0000-0000-00004E080000}"/>
    <cellStyle name="Date [mm-d-yy]" xfId="2161" xr:uid="{00000000-0005-0000-0000-00004F080000}"/>
    <cellStyle name="Date [mm-d-yyyy]" xfId="2162" xr:uid="{00000000-0005-0000-0000-000050080000}"/>
    <cellStyle name="Date [mmm-d-yyyy]" xfId="2163" xr:uid="{00000000-0005-0000-0000-000051080000}"/>
    <cellStyle name="Date [mmm-yy]" xfId="2164" xr:uid="{00000000-0005-0000-0000-000052080000}"/>
    <cellStyle name="Date Aligned" xfId="2165" xr:uid="{00000000-0005-0000-0000-000053080000}"/>
    <cellStyle name="Date Aligned*" xfId="2166" xr:uid="{00000000-0005-0000-0000-000054080000}"/>
    <cellStyle name="Date Aligned_Laurel" xfId="2167" xr:uid="{00000000-0005-0000-0000-000055080000}"/>
    <cellStyle name="Date_0+12 Care Solutions WD7 1.10.08 v3 - to SCS" xfId="2168" xr:uid="{00000000-0005-0000-0000-000056080000}"/>
    <cellStyle name="Date1" xfId="2169" xr:uid="{00000000-0005-0000-0000-000057080000}"/>
    <cellStyle name="DB Group" xfId="2170" xr:uid="{00000000-0005-0000-0000-000058080000}"/>
    <cellStyle name="Dec_0" xfId="2171" xr:uid="{00000000-0005-0000-0000-000059080000}"/>
    <cellStyle name="DecimalsFour" xfId="2172" xr:uid="{00000000-0005-0000-0000-00005A080000}"/>
    <cellStyle name="DecimalsNone" xfId="2173" xr:uid="{00000000-0005-0000-0000-00005B080000}"/>
    <cellStyle name="DecimalsTwo" xfId="2174" xr:uid="{00000000-0005-0000-0000-00005C080000}"/>
    <cellStyle name="default" xfId="2175" xr:uid="{00000000-0005-0000-0000-00005D080000}"/>
    <cellStyle name="Description" xfId="2176" xr:uid="{00000000-0005-0000-0000-00005E080000}"/>
    <cellStyle name="Dezimal [0]_PLDT" xfId="2177" xr:uid="{00000000-0005-0000-0000-00005F080000}"/>
    <cellStyle name="Dezimal__Utopia Index Index und Guidance (Deutsch)" xfId="2178" xr:uid="{00000000-0005-0000-0000-000060080000}"/>
    <cellStyle name="Dollar" xfId="2179" xr:uid="{00000000-0005-0000-0000-000061080000}"/>
    <cellStyle name="Dollar[1]" xfId="2180" xr:uid="{00000000-0005-0000-0000-000062080000}"/>
    <cellStyle name="Dollar[2]" xfId="2181" xr:uid="{00000000-0005-0000-0000-000063080000}"/>
    <cellStyle name="Dollar1" xfId="2182" xr:uid="{00000000-0005-0000-0000-000064080000}"/>
    <cellStyle name="Dollar1Blue" xfId="2183" xr:uid="{00000000-0005-0000-0000-000065080000}"/>
    <cellStyle name="Dollar2" xfId="2184" xr:uid="{00000000-0005-0000-0000-000066080000}"/>
    <cellStyle name="dollars" xfId="2185" xr:uid="{00000000-0005-0000-0000-000067080000}"/>
    <cellStyle name="Dotted Line" xfId="2186" xr:uid="{00000000-0005-0000-0000-000068080000}"/>
    <cellStyle name="Double Accounting" xfId="2187" xr:uid="{00000000-0005-0000-0000-000069080000}"/>
    <cellStyle name="double bottom" xfId="2188" xr:uid="{00000000-0005-0000-0000-00006A080000}"/>
    <cellStyle name="EL" xfId="2189" xr:uid="{00000000-0005-0000-0000-00006B080000}"/>
    <cellStyle name="Entered" xfId="39" xr:uid="{00000000-0005-0000-0000-00006C080000}"/>
    <cellStyle name="Entry" xfId="2190" xr:uid="{00000000-0005-0000-0000-00006D080000}"/>
    <cellStyle name="Equation" xfId="2191" xr:uid="{00000000-0005-0000-0000-00006E080000}"/>
    <cellStyle name="Euro" xfId="2192" xr:uid="{00000000-0005-0000-0000-00006F080000}"/>
    <cellStyle name="Explanatory Text 2" xfId="40" xr:uid="{00000000-0005-0000-0000-000070080000}"/>
    <cellStyle name="Explanatory Text 3" xfId="2193" xr:uid="{00000000-0005-0000-0000-000071080000}"/>
    <cellStyle name="F2" xfId="2194" xr:uid="{00000000-0005-0000-0000-000072080000}"/>
    <cellStyle name="F3" xfId="2195" xr:uid="{00000000-0005-0000-0000-000073080000}"/>
    <cellStyle name="F4" xfId="2196" xr:uid="{00000000-0005-0000-0000-000074080000}"/>
    <cellStyle name="F5" xfId="2197" xr:uid="{00000000-0005-0000-0000-000075080000}"/>
    <cellStyle name="F6" xfId="2198" xr:uid="{00000000-0005-0000-0000-000076080000}"/>
    <cellStyle name="F7" xfId="2199" xr:uid="{00000000-0005-0000-0000-000077080000}"/>
    <cellStyle name="F8" xfId="2200" xr:uid="{00000000-0005-0000-0000-000078080000}"/>
    <cellStyle name="FF_EURO" xfId="2201" xr:uid="{00000000-0005-0000-0000-000079080000}"/>
    <cellStyle name="First Maintenance" xfId="2202" xr:uid="{00000000-0005-0000-0000-00007A080000}"/>
    <cellStyle name="Fixed" xfId="2203" xr:uid="{00000000-0005-0000-0000-00007B080000}"/>
    <cellStyle name="Fixed [0]" xfId="2204" xr:uid="{00000000-0005-0000-0000-00007C080000}"/>
    <cellStyle name="Fixed_2+10 revenue forecast" xfId="2205" xr:uid="{00000000-0005-0000-0000-00007D080000}"/>
    <cellStyle name="Fixed2 - Style2" xfId="2206" xr:uid="{00000000-0005-0000-0000-00007E080000}"/>
    <cellStyle name="Fixed4 - Style3" xfId="2207" xr:uid="{00000000-0005-0000-0000-00007F080000}"/>
    <cellStyle name="Fixlong" xfId="2208" xr:uid="{00000000-0005-0000-0000-000080080000}"/>
    <cellStyle name="footnote" xfId="2209" xr:uid="{00000000-0005-0000-0000-000081080000}"/>
    <cellStyle name="footnote2" xfId="2210" xr:uid="{00000000-0005-0000-0000-000082080000}"/>
    <cellStyle name="Footnotes" xfId="2211" xr:uid="{00000000-0005-0000-0000-000083080000}"/>
    <cellStyle name="Formula" xfId="2212" xr:uid="{00000000-0005-0000-0000-000084080000}"/>
    <cellStyle name="Good 2" xfId="41" xr:uid="{00000000-0005-0000-0000-000085080000}"/>
    <cellStyle name="Good 3" xfId="2213" xr:uid="{00000000-0005-0000-0000-000086080000}"/>
    <cellStyle name="Green" xfId="2214" xr:uid="{00000000-0005-0000-0000-000087080000}"/>
    <cellStyle name="Grey" xfId="2215" xr:uid="{00000000-0005-0000-0000-000088080000}"/>
    <cellStyle name="Grey 2" xfId="2216" xr:uid="{00000000-0005-0000-0000-000089080000}"/>
    <cellStyle name="h" xfId="2217" xr:uid="{00000000-0005-0000-0000-00008A080000}"/>
    <cellStyle name="Hard Percent" xfId="2218" xr:uid="{00000000-0005-0000-0000-00008B080000}"/>
    <cellStyle name="head1" xfId="2219" xr:uid="{00000000-0005-0000-0000-00008C080000}"/>
    <cellStyle name="head2" xfId="2220" xr:uid="{00000000-0005-0000-0000-00008D080000}"/>
    <cellStyle name="Header" xfId="2221" xr:uid="{00000000-0005-0000-0000-00008E080000}"/>
    <cellStyle name="Header1" xfId="42" xr:uid="{00000000-0005-0000-0000-00008F080000}"/>
    <cellStyle name="Header2" xfId="43" xr:uid="{00000000-0005-0000-0000-000090080000}"/>
    <cellStyle name="headers" xfId="2222" xr:uid="{00000000-0005-0000-0000-000091080000}"/>
    <cellStyle name="HeaderShading" xfId="2223" xr:uid="{00000000-0005-0000-0000-000092080000}"/>
    <cellStyle name="heading" xfId="2224" xr:uid="{00000000-0005-0000-0000-000093080000}"/>
    <cellStyle name="Heading 1 2" xfId="44" xr:uid="{00000000-0005-0000-0000-000094080000}"/>
    <cellStyle name="Heading 1 3" xfId="2225" xr:uid="{00000000-0005-0000-0000-000095080000}"/>
    <cellStyle name="Heading 2 2" xfId="45" xr:uid="{00000000-0005-0000-0000-000096080000}"/>
    <cellStyle name="Heading 2 3" xfId="2226" xr:uid="{00000000-0005-0000-0000-000097080000}"/>
    <cellStyle name="Heading 3 2" xfId="46" xr:uid="{00000000-0005-0000-0000-000098080000}"/>
    <cellStyle name="Heading 3 3" xfId="2227" xr:uid="{00000000-0005-0000-0000-000099080000}"/>
    <cellStyle name="Heading 4 2" xfId="47" xr:uid="{00000000-0005-0000-0000-00009A080000}"/>
    <cellStyle name="Heading 4 3" xfId="2228" xr:uid="{00000000-0005-0000-0000-00009B080000}"/>
    <cellStyle name="Heading Left" xfId="2229" xr:uid="{00000000-0005-0000-0000-00009C080000}"/>
    <cellStyle name="Heading Right" xfId="2230" xr:uid="{00000000-0005-0000-0000-00009D080000}"/>
    <cellStyle name="heading1" xfId="2231" xr:uid="{00000000-0005-0000-0000-00009E080000}"/>
    <cellStyle name="heading2" xfId="2232" xr:uid="{00000000-0005-0000-0000-00009F080000}"/>
    <cellStyle name="HeadingB" xfId="2233" xr:uid="{00000000-0005-0000-0000-0000A0080000}"/>
    <cellStyle name="HeadingBU" xfId="2234" xr:uid="{00000000-0005-0000-0000-0000A1080000}"/>
    <cellStyle name="HEADINGS" xfId="2235" xr:uid="{00000000-0005-0000-0000-0000A2080000}"/>
    <cellStyle name="HEADINGSTOP" xfId="2236" xr:uid="{00000000-0005-0000-0000-0000A3080000}"/>
    <cellStyle name="HIDDEN" xfId="2237" xr:uid="{00000000-0005-0000-0000-0000A4080000}"/>
    <cellStyle name="Hide" xfId="2238" xr:uid="{00000000-0005-0000-0000-0000A5080000}"/>
    <cellStyle name="imput" xfId="2239" xr:uid="{00000000-0005-0000-0000-0000A6080000}"/>
    <cellStyle name="Input [yellow]" xfId="2240" xr:uid="{00000000-0005-0000-0000-0000A7080000}"/>
    <cellStyle name="Input [yellow] 2" xfId="2241" xr:uid="{00000000-0005-0000-0000-0000A8080000}"/>
    <cellStyle name="Input 2" xfId="48" xr:uid="{00000000-0005-0000-0000-0000A9080000}"/>
    <cellStyle name="Input 3" xfId="2242" xr:uid="{00000000-0005-0000-0000-0000AA080000}"/>
    <cellStyle name="Input Currency" xfId="2243" xr:uid="{00000000-0005-0000-0000-0000AB080000}"/>
    <cellStyle name="Input Date" xfId="2244" xr:uid="{00000000-0005-0000-0000-0000AC080000}"/>
    <cellStyle name="Input Fixed [0]" xfId="2245" xr:uid="{00000000-0005-0000-0000-0000AD080000}"/>
    <cellStyle name="Input Normal" xfId="2246" xr:uid="{00000000-0005-0000-0000-0000AE080000}"/>
    <cellStyle name="Input Percent" xfId="2247" xr:uid="{00000000-0005-0000-0000-0000AF080000}"/>
    <cellStyle name="Input Percent [2]" xfId="2248" xr:uid="{00000000-0005-0000-0000-0000B0080000}"/>
    <cellStyle name="Input Titles" xfId="2249" xr:uid="{00000000-0005-0000-0000-0000B1080000}"/>
    <cellStyle name="Input1" xfId="2250" xr:uid="{00000000-0005-0000-0000-0000B2080000}"/>
    <cellStyle name="Input2" xfId="2251" xr:uid="{00000000-0005-0000-0000-0000B3080000}"/>
    <cellStyle name="InputBlueFont" xfId="2252" xr:uid="{00000000-0005-0000-0000-0000B4080000}"/>
    <cellStyle name="InputBlueFontLocked" xfId="2253" xr:uid="{00000000-0005-0000-0000-0000B5080000}"/>
    <cellStyle name="InputNumberA" xfId="2254" xr:uid="{00000000-0005-0000-0000-0000B6080000}"/>
    <cellStyle name="InputNumberB" xfId="2255" xr:uid="{00000000-0005-0000-0000-0000B7080000}"/>
    <cellStyle name="InputOptional" xfId="2256" xr:uid="{00000000-0005-0000-0000-0000B8080000}"/>
    <cellStyle name="InputPercentA" xfId="2257" xr:uid="{00000000-0005-0000-0000-0000B9080000}"/>
    <cellStyle name="InputPercentB" xfId="2258" xr:uid="{00000000-0005-0000-0000-0000BA080000}"/>
    <cellStyle name="InputRequired" xfId="2259" xr:uid="{00000000-0005-0000-0000-0000BB080000}"/>
    <cellStyle name="IntInput" xfId="2260" xr:uid="{00000000-0005-0000-0000-0000BC080000}"/>
    <cellStyle name="IntInputBk" xfId="2261" xr:uid="{00000000-0005-0000-0000-0000BD080000}"/>
    <cellStyle name="IntInputBu" xfId="2262" xr:uid="{00000000-0005-0000-0000-0000BE080000}"/>
    <cellStyle name="Italics" xfId="2263" xr:uid="{00000000-0005-0000-0000-0000BF080000}"/>
    <cellStyle name="Item" xfId="2264" xr:uid="{00000000-0005-0000-0000-0000C0080000}"/>
    <cellStyle name="Item 8" xfId="2265" xr:uid="{00000000-0005-0000-0000-0000C1080000}"/>
    <cellStyle name="Item 8 left" xfId="2266" xr:uid="{00000000-0005-0000-0000-0000C2080000}"/>
    <cellStyle name="Item 8 long date" xfId="2267" xr:uid="{00000000-0005-0000-0000-0000C3080000}"/>
    <cellStyle name="Item 8 long date center" xfId="2268" xr:uid="{00000000-0005-0000-0000-0000C4080000}"/>
    <cellStyle name="Item 8 long date_MHD_Pierce County Revised Budgets 9-24-09_jat" xfId="2269" xr:uid="{00000000-0005-0000-0000-0000C5080000}"/>
    <cellStyle name="Item 8 right" xfId="2270" xr:uid="{00000000-0005-0000-0000-0000C6080000}"/>
    <cellStyle name="Item 8_MHD_Pierce County Revised Budgets 9-24-09_jat" xfId="2271" xr:uid="{00000000-0005-0000-0000-0000C7080000}"/>
    <cellStyle name="Item bold" xfId="2272" xr:uid="{00000000-0005-0000-0000-0000C8080000}"/>
    <cellStyle name="Item centered" xfId="2273" xr:uid="{00000000-0005-0000-0000-0000C9080000}"/>
    <cellStyle name="Item centered accross" xfId="2274" xr:uid="{00000000-0005-0000-0000-0000CA080000}"/>
    <cellStyle name="Item centered accross bold" xfId="2275" xr:uid="{00000000-0005-0000-0000-0000CB080000}"/>
    <cellStyle name="Item centered accross_Report 3" xfId="2276" xr:uid="{00000000-0005-0000-0000-0000CC080000}"/>
    <cellStyle name="Item centered bold" xfId="2277" xr:uid="{00000000-0005-0000-0000-0000CD080000}"/>
    <cellStyle name="Item centered bold wrap" xfId="2278" xr:uid="{00000000-0005-0000-0000-0000CE080000}"/>
    <cellStyle name="Item centered bold_Report 3" xfId="2279" xr:uid="{00000000-0005-0000-0000-0000CF080000}"/>
    <cellStyle name="Item centered vc" xfId="2280" xr:uid="{00000000-0005-0000-0000-0000D0080000}"/>
    <cellStyle name="Item centered_Report 3" xfId="2281" xr:uid="{00000000-0005-0000-0000-0000D1080000}"/>
    <cellStyle name="Item_Report 3" xfId="2282" xr:uid="{00000000-0005-0000-0000-0000D2080000}"/>
    <cellStyle name="KPMG Heading 1" xfId="2283" xr:uid="{00000000-0005-0000-0000-0000D3080000}"/>
    <cellStyle name="KPMG Heading 2" xfId="2284" xr:uid="{00000000-0005-0000-0000-0000D4080000}"/>
    <cellStyle name="KPMG Heading 3" xfId="2285" xr:uid="{00000000-0005-0000-0000-0000D5080000}"/>
    <cellStyle name="KPMG Heading 4" xfId="2286" xr:uid="{00000000-0005-0000-0000-0000D6080000}"/>
    <cellStyle name="KPMG Normal" xfId="2287" xr:uid="{00000000-0005-0000-0000-0000D7080000}"/>
    <cellStyle name="KPMG Normal Text" xfId="2288" xr:uid="{00000000-0005-0000-0000-0000D8080000}"/>
    <cellStyle name="KPMG Normal_Report 3" xfId="2289" xr:uid="{00000000-0005-0000-0000-0000D9080000}"/>
    <cellStyle name="Labels" xfId="2290" xr:uid="{00000000-0005-0000-0000-0000DA080000}"/>
    <cellStyle name="Lable8Left" xfId="2291" xr:uid="{00000000-0005-0000-0000-0000DB080000}"/>
    <cellStyle name="Legal 8½ x 14 in" xfId="2292" xr:uid="{00000000-0005-0000-0000-0000DC080000}"/>
    <cellStyle name="Level 1" xfId="2293" xr:uid="{00000000-0005-0000-0000-0000DD080000}"/>
    <cellStyle name="Level 2" xfId="2294" xr:uid="{00000000-0005-0000-0000-0000DE080000}"/>
    <cellStyle name="Level 3" xfId="2295" xr:uid="{00000000-0005-0000-0000-0000DF080000}"/>
    <cellStyle name="Line" xfId="2296" xr:uid="{00000000-0005-0000-0000-0000E0080000}"/>
    <cellStyle name="LineItem" xfId="2297" xr:uid="{00000000-0005-0000-0000-0000E1080000}"/>
    <cellStyle name="Lines" xfId="2298" xr:uid="{00000000-0005-0000-0000-0000E2080000}"/>
    <cellStyle name="Linked" xfId="2299" xr:uid="{00000000-0005-0000-0000-0000E3080000}"/>
    <cellStyle name="Linked Cell 2" xfId="49" xr:uid="{00000000-0005-0000-0000-0000E4080000}"/>
    <cellStyle name="Linked Cell 3" xfId="2300" xr:uid="{00000000-0005-0000-0000-0000E5080000}"/>
    <cellStyle name="m" xfId="2301" xr:uid="{00000000-0005-0000-0000-0000E6080000}"/>
    <cellStyle name="m_Report 3" xfId="2302" xr:uid="{00000000-0005-0000-0000-0000E7080000}"/>
    <cellStyle name="m_Sheet2" xfId="2303" xr:uid="{00000000-0005-0000-0000-0000E8080000}"/>
    <cellStyle name="m_Sheet3" xfId="2304" xr:uid="{00000000-0005-0000-0000-0000E9080000}"/>
    <cellStyle name="Map Labels" xfId="50" xr:uid="{00000000-0005-0000-0000-0000EA080000}"/>
    <cellStyle name="Map Legend" xfId="51" xr:uid="{00000000-0005-0000-0000-0000EB080000}"/>
    <cellStyle name="MIL Currency" xfId="2305" xr:uid="{00000000-0005-0000-0000-0000EC080000}"/>
    <cellStyle name="MIL Date" xfId="2306" xr:uid="{00000000-0005-0000-0000-0000ED080000}"/>
    <cellStyle name="MIL Header" xfId="2307" xr:uid="{00000000-0005-0000-0000-0000EE080000}"/>
    <cellStyle name="MIL Person Months" xfId="2308" xr:uid="{00000000-0005-0000-0000-0000EF080000}"/>
    <cellStyle name="MIL Score" xfId="2309" xr:uid="{00000000-0005-0000-0000-0000F0080000}"/>
    <cellStyle name="MIL TAT" xfId="2310" xr:uid="{00000000-0005-0000-0000-0000F1080000}"/>
    <cellStyle name="MIL Top Header" xfId="2311" xr:uid="{00000000-0005-0000-0000-0000F2080000}"/>
    <cellStyle name="MIL Unique Reference Number" xfId="2312" xr:uid="{00000000-0005-0000-0000-0000F3080000}"/>
    <cellStyle name="Millares [0]_pldt" xfId="2313" xr:uid="{00000000-0005-0000-0000-0000F4080000}"/>
    <cellStyle name="Millares_pldt" xfId="2314" xr:uid="{00000000-0005-0000-0000-0000F5080000}"/>
    <cellStyle name="Millions" xfId="2315" xr:uid="{00000000-0005-0000-0000-0000F6080000}"/>
    <cellStyle name="MinorSeparator" xfId="2316" xr:uid="{00000000-0005-0000-0000-0000F7080000}"/>
    <cellStyle name="mm/dd/yy" xfId="2317" xr:uid="{00000000-0005-0000-0000-0000F8080000}"/>
    <cellStyle name="Model" xfId="2318" xr:uid="{00000000-0005-0000-0000-0000F9080000}"/>
    <cellStyle name="Moneda [0]_pldt" xfId="2319" xr:uid="{00000000-0005-0000-0000-0000FA080000}"/>
    <cellStyle name="Moneda_pldt" xfId="2320" xr:uid="{00000000-0005-0000-0000-0000FB080000}"/>
    <cellStyle name="MonthHeader" xfId="2321" xr:uid="{00000000-0005-0000-0000-0000FC080000}"/>
    <cellStyle name="MonthLabels" xfId="2322" xr:uid="{00000000-0005-0000-0000-0000FD080000}"/>
    <cellStyle name="mt" xfId="2323" xr:uid="{00000000-0005-0000-0000-0000FE080000}"/>
    <cellStyle name="Mult No x" xfId="2324" xr:uid="{00000000-0005-0000-0000-0000FF080000}"/>
    <cellStyle name="Mult With x" xfId="2325" xr:uid="{00000000-0005-0000-0000-000000090000}"/>
    <cellStyle name="Multiple" xfId="2326" xr:uid="{00000000-0005-0000-0000-000001090000}"/>
    <cellStyle name="Multiple (no x)" xfId="2327" xr:uid="{00000000-0005-0000-0000-000002090000}"/>
    <cellStyle name="Multiple (x)" xfId="2328" xr:uid="{00000000-0005-0000-0000-000003090000}"/>
    <cellStyle name="Multiple [0]" xfId="2329" xr:uid="{00000000-0005-0000-0000-000004090000}"/>
    <cellStyle name="Multiple [1]" xfId="2330" xr:uid="{00000000-0005-0000-0000-000005090000}"/>
    <cellStyle name="Multiple[1]" xfId="2331" xr:uid="{00000000-0005-0000-0000-000006090000}"/>
    <cellStyle name="Multiple_1 Dec" xfId="2332" xr:uid="{00000000-0005-0000-0000-000007090000}"/>
    <cellStyle name="multiples" xfId="2333" xr:uid="{00000000-0005-0000-0000-000008090000}"/>
    <cellStyle name="multipoles" xfId="2334" xr:uid="{00000000-0005-0000-0000-000009090000}"/>
    <cellStyle name="NA is zero" xfId="2335" xr:uid="{00000000-0005-0000-0000-00000A090000}"/>
    <cellStyle name="Neutral 2" xfId="52" xr:uid="{00000000-0005-0000-0000-00000B090000}"/>
    <cellStyle name="Neutral 3" xfId="2336" xr:uid="{00000000-0005-0000-0000-00000C090000}"/>
    <cellStyle name="NINA" xfId="2337" xr:uid="{00000000-0005-0000-0000-00000D090000}"/>
    <cellStyle name="no dec" xfId="2338" xr:uid="{00000000-0005-0000-0000-00000E090000}"/>
    <cellStyle name="nonmultiple" xfId="2339" xr:uid="{00000000-0005-0000-0000-00000F090000}"/>
    <cellStyle name="norm" xfId="2340" xr:uid="{00000000-0005-0000-0000-000010090000}"/>
    <cellStyle name="norma" xfId="2341" xr:uid="{00000000-0005-0000-0000-000011090000}"/>
    <cellStyle name="Normal" xfId="0" builtinId="0"/>
    <cellStyle name="Normal - Style1" xfId="2342" xr:uid="{00000000-0005-0000-0000-000013090000}"/>
    <cellStyle name="Normal - Style1 2" xfId="2343" xr:uid="{00000000-0005-0000-0000-000014090000}"/>
    <cellStyle name="Normal - Style2" xfId="2344" xr:uid="{00000000-0005-0000-0000-000015090000}"/>
    <cellStyle name="Normal - Style3" xfId="2345" xr:uid="{00000000-0005-0000-0000-000016090000}"/>
    <cellStyle name="Normal - Style4" xfId="2346" xr:uid="{00000000-0005-0000-0000-000017090000}"/>
    <cellStyle name="Normal - Style5" xfId="2347" xr:uid="{00000000-0005-0000-0000-000018090000}"/>
    <cellStyle name="Normal - Style6" xfId="2348" xr:uid="{00000000-0005-0000-0000-000019090000}"/>
    <cellStyle name="Normal - Style7" xfId="2349" xr:uid="{00000000-0005-0000-0000-00001A090000}"/>
    <cellStyle name="Normal - Style8" xfId="2350" xr:uid="{00000000-0005-0000-0000-00001B090000}"/>
    <cellStyle name="Normal [0]" xfId="2351" xr:uid="{00000000-0005-0000-0000-00001C090000}"/>
    <cellStyle name="Normal [1]" xfId="2352" xr:uid="{00000000-0005-0000-0000-00001D090000}"/>
    <cellStyle name="Normal [2]" xfId="2353" xr:uid="{00000000-0005-0000-0000-00001E090000}"/>
    <cellStyle name="Normal [3]" xfId="2354" xr:uid="{00000000-0005-0000-0000-00001F090000}"/>
    <cellStyle name="Normal 10" xfId="2355" xr:uid="{00000000-0005-0000-0000-000020090000}"/>
    <cellStyle name="Normal 100" xfId="2356" xr:uid="{00000000-0005-0000-0000-000021090000}"/>
    <cellStyle name="Normal 100 2" xfId="2357" xr:uid="{00000000-0005-0000-0000-000022090000}"/>
    <cellStyle name="Normal 100_Report 3" xfId="2358" xr:uid="{00000000-0005-0000-0000-000023090000}"/>
    <cellStyle name="Normal 101" xfId="2359" xr:uid="{00000000-0005-0000-0000-000024090000}"/>
    <cellStyle name="Normal 101 2" xfId="2360" xr:uid="{00000000-0005-0000-0000-000025090000}"/>
    <cellStyle name="Normal 101_Report 3" xfId="2361" xr:uid="{00000000-0005-0000-0000-000026090000}"/>
    <cellStyle name="Normal 102" xfId="2362" xr:uid="{00000000-0005-0000-0000-000027090000}"/>
    <cellStyle name="Normal 102 2" xfId="2363" xr:uid="{00000000-0005-0000-0000-000028090000}"/>
    <cellStyle name="Normal 102_Report 3" xfId="2364" xr:uid="{00000000-0005-0000-0000-000029090000}"/>
    <cellStyle name="Normal 103" xfId="2365" xr:uid="{00000000-0005-0000-0000-00002A090000}"/>
    <cellStyle name="Normal 103 2" xfId="2366" xr:uid="{00000000-0005-0000-0000-00002B090000}"/>
    <cellStyle name="Normal 103_Report 3" xfId="2367" xr:uid="{00000000-0005-0000-0000-00002C090000}"/>
    <cellStyle name="Normal 104" xfId="2368" xr:uid="{00000000-0005-0000-0000-00002D090000}"/>
    <cellStyle name="Normal 104 2" xfId="2369" xr:uid="{00000000-0005-0000-0000-00002E090000}"/>
    <cellStyle name="Normal 104_Report 3" xfId="2370" xr:uid="{00000000-0005-0000-0000-00002F090000}"/>
    <cellStyle name="Normal 105" xfId="2371" xr:uid="{00000000-0005-0000-0000-000030090000}"/>
    <cellStyle name="Normal 105 2" xfId="2372" xr:uid="{00000000-0005-0000-0000-000031090000}"/>
    <cellStyle name="Normal 105_Report 3" xfId="2373" xr:uid="{00000000-0005-0000-0000-000032090000}"/>
    <cellStyle name="Normal 106" xfId="2374" xr:uid="{00000000-0005-0000-0000-000033090000}"/>
    <cellStyle name="Normal 106 2" xfId="2375" xr:uid="{00000000-0005-0000-0000-000034090000}"/>
    <cellStyle name="Normal 107" xfId="2376" xr:uid="{00000000-0005-0000-0000-000035090000}"/>
    <cellStyle name="Normal 107 2" xfId="2377" xr:uid="{00000000-0005-0000-0000-000036090000}"/>
    <cellStyle name="Normal 107_Report 3" xfId="2378" xr:uid="{00000000-0005-0000-0000-000037090000}"/>
    <cellStyle name="Normal 108" xfId="2379" xr:uid="{00000000-0005-0000-0000-000038090000}"/>
    <cellStyle name="Normal 108 2" xfId="2380" xr:uid="{00000000-0005-0000-0000-000039090000}"/>
    <cellStyle name="Normal 108_Report 3" xfId="2381" xr:uid="{00000000-0005-0000-0000-00003A090000}"/>
    <cellStyle name="Normal 109" xfId="2382" xr:uid="{00000000-0005-0000-0000-00003B090000}"/>
    <cellStyle name="Normal 109 2" xfId="2383" xr:uid="{00000000-0005-0000-0000-00003C090000}"/>
    <cellStyle name="Normal 109_Report 3" xfId="2384" xr:uid="{00000000-0005-0000-0000-00003D090000}"/>
    <cellStyle name="Normal 11" xfId="2385" xr:uid="{00000000-0005-0000-0000-00003E090000}"/>
    <cellStyle name="Normal 11 2" xfId="2386" xr:uid="{00000000-0005-0000-0000-00003F090000}"/>
    <cellStyle name="Normal 11_Report 3" xfId="2387" xr:uid="{00000000-0005-0000-0000-000040090000}"/>
    <cellStyle name="Normal 110" xfId="2388" xr:uid="{00000000-0005-0000-0000-000041090000}"/>
    <cellStyle name="Normal 110 2" xfId="2389" xr:uid="{00000000-0005-0000-0000-000042090000}"/>
    <cellStyle name="Normal 110_Report 3" xfId="2390" xr:uid="{00000000-0005-0000-0000-000043090000}"/>
    <cellStyle name="Normal 111" xfId="2391" xr:uid="{00000000-0005-0000-0000-000044090000}"/>
    <cellStyle name="Normal 111 2" xfId="2392" xr:uid="{00000000-0005-0000-0000-000045090000}"/>
    <cellStyle name="Normal 111_Report 3" xfId="2393" xr:uid="{00000000-0005-0000-0000-000046090000}"/>
    <cellStyle name="Normal 112" xfId="2394" xr:uid="{00000000-0005-0000-0000-000047090000}"/>
    <cellStyle name="Normal 112 2" xfId="2395" xr:uid="{00000000-0005-0000-0000-000048090000}"/>
    <cellStyle name="Normal 113" xfId="2396" xr:uid="{00000000-0005-0000-0000-000049090000}"/>
    <cellStyle name="Normal 113 2" xfId="2397" xr:uid="{00000000-0005-0000-0000-00004A090000}"/>
    <cellStyle name="Normal 114" xfId="2398" xr:uid="{00000000-0005-0000-0000-00004B090000}"/>
    <cellStyle name="Normal 114 2" xfId="2399" xr:uid="{00000000-0005-0000-0000-00004C090000}"/>
    <cellStyle name="Normal 115" xfId="2400" xr:uid="{00000000-0005-0000-0000-00004D090000}"/>
    <cellStyle name="Normal 116" xfId="2401" xr:uid="{00000000-0005-0000-0000-00004E090000}"/>
    <cellStyle name="Normal 116 2" xfId="2402" xr:uid="{00000000-0005-0000-0000-00004F090000}"/>
    <cellStyle name="Normal 116_Report 3" xfId="2403" xr:uid="{00000000-0005-0000-0000-000050090000}"/>
    <cellStyle name="Normal 118" xfId="2404" xr:uid="{00000000-0005-0000-0000-000051090000}"/>
    <cellStyle name="Normal 118 2" xfId="2405" xr:uid="{00000000-0005-0000-0000-000052090000}"/>
    <cellStyle name="Normal 118_Report 3" xfId="2406" xr:uid="{00000000-0005-0000-0000-000053090000}"/>
    <cellStyle name="Normal 119" xfId="2407" xr:uid="{00000000-0005-0000-0000-000054090000}"/>
    <cellStyle name="Normal 119 2" xfId="2408" xr:uid="{00000000-0005-0000-0000-000055090000}"/>
    <cellStyle name="Normal 119_Report 3" xfId="2409" xr:uid="{00000000-0005-0000-0000-000056090000}"/>
    <cellStyle name="Normal 12" xfId="2410" xr:uid="{00000000-0005-0000-0000-000057090000}"/>
    <cellStyle name="Normal 12 2" xfId="2411" xr:uid="{00000000-0005-0000-0000-000058090000}"/>
    <cellStyle name="Normal 12_Report 3" xfId="2412" xr:uid="{00000000-0005-0000-0000-000059090000}"/>
    <cellStyle name="Normal 124" xfId="2413" xr:uid="{00000000-0005-0000-0000-00005A090000}"/>
    <cellStyle name="Normal 124 2" xfId="2414" xr:uid="{00000000-0005-0000-0000-00005B090000}"/>
    <cellStyle name="Normal 124_Report 3" xfId="2415" xr:uid="{00000000-0005-0000-0000-00005C090000}"/>
    <cellStyle name="Normal 125" xfId="2416" xr:uid="{00000000-0005-0000-0000-00005D090000}"/>
    <cellStyle name="Normal 125 2" xfId="2417" xr:uid="{00000000-0005-0000-0000-00005E090000}"/>
    <cellStyle name="Normal 125_Report 3" xfId="2418" xr:uid="{00000000-0005-0000-0000-00005F090000}"/>
    <cellStyle name="Normal 127" xfId="2419" xr:uid="{00000000-0005-0000-0000-000060090000}"/>
    <cellStyle name="Normal 127 2" xfId="2420" xr:uid="{00000000-0005-0000-0000-000061090000}"/>
    <cellStyle name="Normal 127_Report 3" xfId="2421" xr:uid="{00000000-0005-0000-0000-000062090000}"/>
    <cellStyle name="Normal 13" xfId="2422" xr:uid="{00000000-0005-0000-0000-000063090000}"/>
    <cellStyle name="Normal 13 2" xfId="2423" xr:uid="{00000000-0005-0000-0000-000064090000}"/>
    <cellStyle name="Normal 13_Report 3" xfId="2424" xr:uid="{00000000-0005-0000-0000-000065090000}"/>
    <cellStyle name="Normal 14" xfId="2425" xr:uid="{00000000-0005-0000-0000-000066090000}"/>
    <cellStyle name="Normal 14 2" xfId="2426" xr:uid="{00000000-0005-0000-0000-000067090000}"/>
    <cellStyle name="Normal 14_Report 3" xfId="2427" xr:uid="{00000000-0005-0000-0000-000068090000}"/>
    <cellStyle name="Normal 15" xfId="2428" xr:uid="{00000000-0005-0000-0000-000069090000}"/>
    <cellStyle name="Normal 15 2" xfId="2429" xr:uid="{00000000-0005-0000-0000-00006A090000}"/>
    <cellStyle name="Normal 15_Report 3" xfId="2430" xr:uid="{00000000-0005-0000-0000-00006B090000}"/>
    <cellStyle name="Normal 16" xfId="2431" xr:uid="{00000000-0005-0000-0000-00006C090000}"/>
    <cellStyle name="Normal 16 2" xfId="2432" xr:uid="{00000000-0005-0000-0000-00006D090000}"/>
    <cellStyle name="Normal 16_Report 3" xfId="2433" xr:uid="{00000000-0005-0000-0000-00006E090000}"/>
    <cellStyle name="Normal 17" xfId="2434" xr:uid="{00000000-0005-0000-0000-00006F090000}"/>
    <cellStyle name="Normal 17 2" xfId="2435" xr:uid="{00000000-0005-0000-0000-000070090000}"/>
    <cellStyle name="Normal 17_Report 3" xfId="2436" xr:uid="{00000000-0005-0000-0000-000071090000}"/>
    <cellStyle name="Normal 18" xfId="2437" xr:uid="{00000000-0005-0000-0000-000072090000}"/>
    <cellStyle name="Normal 18 2" xfId="2438" xr:uid="{00000000-0005-0000-0000-000073090000}"/>
    <cellStyle name="Normal 18_Report 3" xfId="2439" xr:uid="{00000000-0005-0000-0000-000074090000}"/>
    <cellStyle name="Normal 19" xfId="2440" xr:uid="{00000000-0005-0000-0000-000075090000}"/>
    <cellStyle name="Normal 19 2" xfId="2441" xr:uid="{00000000-0005-0000-0000-000076090000}"/>
    <cellStyle name="Normal 19_Report 3" xfId="2442" xr:uid="{00000000-0005-0000-0000-000077090000}"/>
    <cellStyle name="Normal 2" xfId="53" xr:uid="{00000000-0005-0000-0000-000078090000}"/>
    <cellStyle name="Normal 2 2" xfId="54" xr:uid="{00000000-0005-0000-0000-000079090000}"/>
    <cellStyle name="Normal 2 2 2" xfId="55" xr:uid="{00000000-0005-0000-0000-00007A090000}"/>
    <cellStyle name="Normal 2 2_Report 3" xfId="2443" xr:uid="{00000000-0005-0000-0000-00007B090000}"/>
    <cellStyle name="Normal 2 3" xfId="56" xr:uid="{00000000-0005-0000-0000-00007C090000}"/>
    <cellStyle name="Normal 2_2013-05-30,_AMG_PS185_2013_Q1" xfId="2444" xr:uid="{00000000-0005-0000-0000-00007D090000}"/>
    <cellStyle name="Normal 20" xfId="2445" xr:uid="{00000000-0005-0000-0000-00007E090000}"/>
    <cellStyle name="Normal 20 2" xfId="2446" xr:uid="{00000000-0005-0000-0000-00007F090000}"/>
    <cellStyle name="Normal 20_Report 3" xfId="2447" xr:uid="{00000000-0005-0000-0000-000080090000}"/>
    <cellStyle name="Normal 21" xfId="2448" xr:uid="{00000000-0005-0000-0000-000081090000}"/>
    <cellStyle name="Normal 21 2" xfId="2449" xr:uid="{00000000-0005-0000-0000-000082090000}"/>
    <cellStyle name="Normal 21_Report 3" xfId="2450" xr:uid="{00000000-0005-0000-0000-000083090000}"/>
    <cellStyle name="Normal 22" xfId="2451" xr:uid="{00000000-0005-0000-0000-000084090000}"/>
    <cellStyle name="Normal 22 2" xfId="2452" xr:uid="{00000000-0005-0000-0000-000085090000}"/>
    <cellStyle name="Normal 22_Report 3" xfId="2453" xr:uid="{00000000-0005-0000-0000-000086090000}"/>
    <cellStyle name="Normal 23" xfId="2454" xr:uid="{00000000-0005-0000-0000-000087090000}"/>
    <cellStyle name="Normal 24" xfId="2455" xr:uid="{00000000-0005-0000-0000-000088090000}"/>
    <cellStyle name="Normal 24 2" xfId="2456" xr:uid="{00000000-0005-0000-0000-000089090000}"/>
    <cellStyle name="Normal 24_Report 3" xfId="2457" xr:uid="{00000000-0005-0000-0000-00008A090000}"/>
    <cellStyle name="Normal 25" xfId="2458" xr:uid="{00000000-0005-0000-0000-00008B090000}"/>
    <cellStyle name="Normal 25 2" xfId="2459" xr:uid="{00000000-0005-0000-0000-00008C090000}"/>
    <cellStyle name="Normal 25_Report 3" xfId="2460" xr:uid="{00000000-0005-0000-0000-00008D090000}"/>
    <cellStyle name="Normal 26" xfId="2461" xr:uid="{00000000-0005-0000-0000-00008E090000}"/>
    <cellStyle name="Normal 26 2" xfId="2462" xr:uid="{00000000-0005-0000-0000-00008F090000}"/>
    <cellStyle name="Normal 26_Report 3" xfId="2463" xr:uid="{00000000-0005-0000-0000-000090090000}"/>
    <cellStyle name="Normal 27" xfId="2464" xr:uid="{00000000-0005-0000-0000-000091090000}"/>
    <cellStyle name="Normal 27 2" xfId="2465" xr:uid="{00000000-0005-0000-0000-000092090000}"/>
    <cellStyle name="Normal 27_Report 3" xfId="2466" xr:uid="{00000000-0005-0000-0000-000093090000}"/>
    <cellStyle name="Normal 28" xfId="2467" xr:uid="{00000000-0005-0000-0000-000094090000}"/>
    <cellStyle name="Normal 28 2" xfId="2468" xr:uid="{00000000-0005-0000-0000-000095090000}"/>
    <cellStyle name="Normal 28_Report 3" xfId="2469" xr:uid="{00000000-0005-0000-0000-000096090000}"/>
    <cellStyle name="Normal 29" xfId="2470" xr:uid="{00000000-0005-0000-0000-000097090000}"/>
    <cellStyle name="Normal 29 2" xfId="2471" xr:uid="{00000000-0005-0000-0000-000098090000}"/>
    <cellStyle name="Normal 29_Report 3" xfId="2472" xr:uid="{00000000-0005-0000-0000-000099090000}"/>
    <cellStyle name="Normal 3" xfId="57" xr:uid="{00000000-0005-0000-0000-00009A090000}"/>
    <cellStyle name="Normal 3 2" xfId="58" xr:uid="{00000000-0005-0000-0000-00009B090000}"/>
    <cellStyle name="Normal 3 2 2" xfId="59" xr:uid="{00000000-0005-0000-0000-00009C090000}"/>
    <cellStyle name="Normal 3 3" xfId="60" xr:uid="{00000000-0005-0000-0000-00009D090000}"/>
    <cellStyle name="Normal 3 3 2" xfId="2473" xr:uid="{00000000-0005-0000-0000-00009E090000}"/>
    <cellStyle name="Normal 3 3_CoLTS DRAFT Mock Up 20130716 formula 03 version" xfId="2474" xr:uid="{00000000-0005-0000-0000-00009F090000}"/>
    <cellStyle name="Normal 3_Date of Payment 2 Yr. Rollback" xfId="2475" xr:uid="{00000000-0005-0000-0000-0000A0090000}"/>
    <cellStyle name="Normal 30" xfId="2476" xr:uid="{00000000-0005-0000-0000-0000A1090000}"/>
    <cellStyle name="Normal 30 2" xfId="2477" xr:uid="{00000000-0005-0000-0000-0000A2090000}"/>
    <cellStyle name="Normal 30_Report 3" xfId="2478" xr:uid="{00000000-0005-0000-0000-0000A3090000}"/>
    <cellStyle name="Normal 31" xfId="2479" xr:uid="{00000000-0005-0000-0000-0000A4090000}"/>
    <cellStyle name="Normal 31 2" xfId="2480" xr:uid="{00000000-0005-0000-0000-0000A5090000}"/>
    <cellStyle name="Normal 31_Report 3" xfId="2481" xr:uid="{00000000-0005-0000-0000-0000A6090000}"/>
    <cellStyle name="Normal 32" xfId="2482" xr:uid="{00000000-0005-0000-0000-0000A7090000}"/>
    <cellStyle name="Normal 32 2" xfId="2483" xr:uid="{00000000-0005-0000-0000-0000A8090000}"/>
    <cellStyle name="Normal 32_Report 3" xfId="2484" xr:uid="{00000000-0005-0000-0000-0000A9090000}"/>
    <cellStyle name="Normal 33" xfId="2485" xr:uid="{00000000-0005-0000-0000-0000AA090000}"/>
    <cellStyle name="Normal 33 2" xfId="2486" xr:uid="{00000000-0005-0000-0000-0000AB090000}"/>
    <cellStyle name="Normal 33_Report 3" xfId="2487" xr:uid="{00000000-0005-0000-0000-0000AC090000}"/>
    <cellStyle name="Normal 34" xfId="2488" xr:uid="{00000000-0005-0000-0000-0000AD090000}"/>
    <cellStyle name="Normal 35" xfId="2489" xr:uid="{00000000-0005-0000-0000-0000AE090000}"/>
    <cellStyle name="Normal 36" xfId="2490" xr:uid="{00000000-0005-0000-0000-0000AF090000}"/>
    <cellStyle name="Normal 37" xfId="2491" xr:uid="{00000000-0005-0000-0000-0000B0090000}"/>
    <cellStyle name="Normal 37 2" xfId="2492" xr:uid="{00000000-0005-0000-0000-0000B1090000}"/>
    <cellStyle name="Normal 37_Report 3" xfId="2493" xr:uid="{00000000-0005-0000-0000-0000B2090000}"/>
    <cellStyle name="Normal 38" xfId="2494" xr:uid="{00000000-0005-0000-0000-0000B3090000}"/>
    <cellStyle name="Normal 39" xfId="2495" xr:uid="{00000000-0005-0000-0000-0000B4090000}"/>
    <cellStyle name="Normal 4" xfId="61" xr:uid="{00000000-0005-0000-0000-0000B5090000}"/>
    <cellStyle name="Normal 4 2" xfId="2496" xr:uid="{00000000-0005-0000-0000-0000B6090000}"/>
    <cellStyle name="Normal 4_Date of Payment 2 Yr. Rollback" xfId="2497" xr:uid="{00000000-0005-0000-0000-0000B7090000}"/>
    <cellStyle name="Normal 40" xfId="2498" xr:uid="{00000000-0005-0000-0000-0000B8090000}"/>
    <cellStyle name="Normal 41" xfId="2499" xr:uid="{00000000-0005-0000-0000-0000B9090000}"/>
    <cellStyle name="Normal 41 2" xfId="2500" xr:uid="{00000000-0005-0000-0000-0000BA090000}"/>
    <cellStyle name="Normal 41_Report 3" xfId="2501" xr:uid="{00000000-0005-0000-0000-0000BB090000}"/>
    <cellStyle name="Normal 42" xfId="2502" xr:uid="{00000000-0005-0000-0000-0000BC090000}"/>
    <cellStyle name="Normal 42 2" xfId="2503" xr:uid="{00000000-0005-0000-0000-0000BD090000}"/>
    <cellStyle name="Normal 42_Report 3" xfId="2504" xr:uid="{00000000-0005-0000-0000-0000BE090000}"/>
    <cellStyle name="Normal 43" xfId="2505" xr:uid="{00000000-0005-0000-0000-0000BF090000}"/>
    <cellStyle name="Normal 43 2" xfId="2506" xr:uid="{00000000-0005-0000-0000-0000C0090000}"/>
    <cellStyle name="Normal 43_Report 3" xfId="2507" xr:uid="{00000000-0005-0000-0000-0000C1090000}"/>
    <cellStyle name="Normal 44" xfId="2508" xr:uid="{00000000-0005-0000-0000-0000C2090000}"/>
    <cellStyle name="Normal 44 2" xfId="2509" xr:uid="{00000000-0005-0000-0000-0000C3090000}"/>
    <cellStyle name="Normal 44_Report 3" xfId="2510" xr:uid="{00000000-0005-0000-0000-0000C4090000}"/>
    <cellStyle name="Normal 45" xfId="2511" xr:uid="{00000000-0005-0000-0000-0000C5090000}"/>
    <cellStyle name="Normal 45 2" xfId="2512" xr:uid="{00000000-0005-0000-0000-0000C6090000}"/>
    <cellStyle name="Normal 45_Report 3" xfId="2513" xr:uid="{00000000-0005-0000-0000-0000C7090000}"/>
    <cellStyle name="Normal 46" xfId="2514" xr:uid="{00000000-0005-0000-0000-0000C8090000}"/>
    <cellStyle name="Normal 46 2" xfId="2515" xr:uid="{00000000-0005-0000-0000-0000C9090000}"/>
    <cellStyle name="Normal 46_Report 3" xfId="2516" xr:uid="{00000000-0005-0000-0000-0000CA090000}"/>
    <cellStyle name="Normal 47" xfId="2517" xr:uid="{00000000-0005-0000-0000-0000CB090000}"/>
    <cellStyle name="Normal 47 2" xfId="2518" xr:uid="{00000000-0005-0000-0000-0000CC090000}"/>
    <cellStyle name="Normal 47_Report 3" xfId="2519" xr:uid="{00000000-0005-0000-0000-0000CD090000}"/>
    <cellStyle name="Normal 48" xfId="2520" xr:uid="{00000000-0005-0000-0000-0000CE090000}"/>
    <cellStyle name="Normal 48 2" xfId="2521" xr:uid="{00000000-0005-0000-0000-0000CF090000}"/>
    <cellStyle name="Normal 48_Report 3" xfId="2522" xr:uid="{00000000-0005-0000-0000-0000D0090000}"/>
    <cellStyle name="Normal 49" xfId="2523" xr:uid="{00000000-0005-0000-0000-0000D1090000}"/>
    <cellStyle name="Normal 49 2" xfId="2524" xr:uid="{00000000-0005-0000-0000-0000D2090000}"/>
    <cellStyle name="Normal 49_Report 3" xfId="2525" xr:uid="{00000000-0005-0000-0000-0000D3090000}"/>
    <cellStyle name="Normal 5" xfId="62" xr:uid="{00000000-0005-0000-0000-0000D4090000}"/>
    <cellStyle name="Normal 5 2" xfId="2526" xr:uid="{00000000-0005-0000-0000-0000D5090000}"/>
    <cellStyle name="Normal 5_Report 3" xfId="2527" xr:uid="{00000000-0005-0000-0000-0000D6090000}"/>
    <cellStyle name="Normal 50" xfId="2528" xr:uid="{00000000-0005-0000-0000-0000D7090000}"/>
    <cellStyle name="Normal 50 2" xfId="2529" xr:uid="{00000000-0005-0000-0000-0000D8090000}"/>
    <cellStyle name="Normal 50_Report 3" xfId="2530" xr:uid="{00000000-0005-0000-0000-0000D9090000}"/>
    <cellStyle name="Normal 51" xfId="2531" xr:uid="{00000000-0005-0000-0000-0000DA090000}"/>
    <cellStyle name="Normal 51 2" xfId="2532" xr:uid="{00000000-0005-0000-0000-0000DB090000}"/>
    <cellStyle name="Normal 51_Report 3" xfId="2533" xr:uid="{00000000-0005-0000-0000-0000DC090000}"/>
    <cellStyle name="Normal 52" xfId="2534" xr:uid="{00000000-0005-0000-0000-0000DD090000}"/>
    <cellStyle name="Normal 52 2" xfId="2535" xr:uid="{00000000-0005-0000-0000-0000DE090000}"/>
    <cellStyle name="Normal 52_Report 3" xfId="2536" xr:uid="{00000000-0005-0000-0000-0000DF090000}"/>
    <cellStyle name="Normal 53" xfId="2537" xr:uid="{00000000-0005-0000-0000-0000E0090000}"/>
    <cellStyle name="Normal 53 2" xfId="2538" xr:uid="{00000000-0005-0000-0000-0000E1090000}"/>
    <cellStyle name="Normal 53_Report 3" xfId="2539" xr:uid="{00000000-0005-0000-0000-0000E2090000}"/>
    <cellStyle name="Normal 54" xfId="2540" xr:uid="{00000000-0005-0000-0000-0000E3090000}"/>
    <cellStyle name="Normal 54 2" xfId="2541" xr:uid="{00000000-0005-0000-0000-0000E4090000}"/>
    <cellStyle name="Normal 54_Report 3" xfId="2542" xr:uid="{00000000-0005-0000-0000-0000E5090000}"/>
    <cellStyle name="Normal 55" xfId="2543" xr:uid="{00000000-0005-0000-0000-0000E6090000}"/>
    <cellStyle name="Normal 55 2" xfId="2544" xr:uid="{00000000-0005-0000-0000-0000E7090000}"/>
    <cellStyle name="Normal 55_Report 3" xfId="2545" xr:uid="{00000000-0005-0000-0000-0000E8090000}"/>
    <cellStyle name="Normal 56" xfId="2546" xr:uid="{00000000-0005-0000-0000-0000E9090000}"/>
    <cellStyle name="Normal 56 2" xfId="2547" xr:uid="{00000000-0005-0000-0000-0000EA090000}"/>
    <cellStyle name="Normal 56_Report 3" xfId="2548" xr:uid="{00000000-0005-0000-0000-0000EB090000}"/>
    <cellStyle name="Normal 57" xfId="2549" xr:uid="{00000000-0005-0000-0000-0000EC090000}"/>
    <cellStyle name="Normal 57 2" xfId="2550" xr:uid="{00000000-0005-0000-0000-0000ED090000}"/>
    <cellStyle name="Normal 57_Report 3" xfId="2551" xr:uid="{00000000-0005-0000-0000-0000EE090000}"/>
    <cellStyle name="Normal 58" xfId="2552" xr:uid="{00000000-0005-0000-0000-0000EF090000}"/>
    <cellStyle name="Normal 58 2" xfId="2553" xr:uid="{00000000-0005-0000-0000-0000F0090000}"/>
    <cellStyle name="Normal 58_Report 3" xfId="2554" xr:uid="{00000000-0005-0000-0000-0000F1090000}"/>
    <cellStyle name="Normal 59" xfId="2555" xr:uid="{00000000-0005-0000-0000-0000F2090000}"/>
    <cellStyle name="Normal 59 2" xfId="2556" xr:uid="{00000000-0005-0000-0000-0000F3090000}"/>
    <cellStyle name="Normal 59_Report 3" xfId="2557" xr:uid="{00000000-0005-0000-0000-0000F4090000}"/>
    <cellStyle name="Normal 6" xfId="73" xr:uid="{00000000-0005-0000-0000-0000F5090000}"/>
    <cellStyle name="Normal 60" xfId="2558" xr:uid="{00000000-0005-0000-0000-0000F6090000}"/>
    <cellStyle name="Normal 60 2" xfId="2559" xr:uid="{00000000-0005-0000-0000-0000F7090000}"/>
    <cellStyle name="Normal 60_Report 3" xfId="2560" xr:uid="{00000000-0005-0000-0000-0000F8090000}"/>
    <cellStyle name="Normal 61" xfId="2561" xr:uid="{00000000-0005-0000-0000-0000F9090000}"/>
    <cellStyle name="Normal 61 2" xfId="2562" xr:uid="{00000000-0005-0000-0000-0000FA090000}"/>
    <cellStyle name="Normal 61_Report 3" xfId="2563" xr:uid="{00000000-0005-0000-0000-0000FB090000}"/>
    <cellStyle name="Normal 62" xfId="2564" xr:uid="{00000000-0005-0000-0000-0000FC090000}"/>
    <cellStyle name="Normal 62 2" xfId="2565" xr:uid="{00000000-0005-0000-0000-0000FD090000}"/>
    <cellStyle name="Normal 62_Report 3" xfId="2566" xr:uid="{00000000-0005-0000-0000-0000FE090000}"/>
    <cellStyle name="Normal 63" xfId="2567" xr:uid="{00000000-0005-0000-0000-0000FF090000}"/>
    <cellStyle name="Normal 63 2" xfId="2568" xr:uid="{00000000-0005-0000-0000-0000000A0000}"/>
    <cellStyle name="Normal 63_Report 3" xfId="2569" xr:uid="{00000000-0005-0000-0000-0000010A0000}"/>
    <cellStyle name="Normal 64" xfId="2570" xr:uid="{00000000-0005-0000-0000-0000020A0000}"/>
    <cellStyle name="Normal 64 2" xfId="2571" xr:uid="{00000000-0005-0000-0000-0000030A0000}"/>
    <cellStyle name="Normal 64_Report 3" xfId="2572" xr:uid="{00000000-0005-0000-0000-0000040A0000}"/>
    <cellStyle name="Normal 65" xfId="2573" xr:uid="{00000000-0005-0000-0000-0000050A0000}"/>
    <cellStyle name="Normal 65 2" xfId="2574" xr:uid="{00000000-0005-0000-0000-0000060A0000}"/>
    <cellStyle name="Normal 65_Report 3" xfId="2575" xr:uid="{00000000-0005-0000-0000-0000070A0000}"/>
    <cellStyle name="Normal 66" xfId="2576" xr:uid="{00000000-0005-0000-0000-0000080A0000}"/>
    <cellStyle name="Normal 66 2" xfId="2577" xr:uid="{00000000-0005-0000-0000-0000090A0000}"/>
    <cellStyle name="Normal 66_Report 3" xfId="2578" xr:uid="{00000000-0005-0000-0000-00000A0A0000}"/>
    <cellStyle name="Normal 67" xfId="2579" xr:uid="{00000000-0005-0000-0000-00000B0A0000}"/>
    <cellStyle name="Normal 67 2" xfId="2580" xr:uid="{00000000-0005-0000-0000-00000C0A0000}"/>
    <cellStyle name="Normal 67_Report 3" xfId="2581" xr:uid="{00000000-0005-0000-0000-00000D0A0000}"/>
    <cellStyle name="Normal 68" xfId="2582" xr:uid="{00000000-0005-0000-0000-00000E0A0000}"/>
    <cellStyle name="Normal 68 2" xfId="2583" xr:uid="{00000000-0005-0000-0000-00000F0A0000}"/>
    <cellStyle name="Normal 68_Report 3" xfId="2584" xr:uid="{00000000-0005-0000-0000-0000100A0000}"/>
    <cellStyle name="Normal 69" xfId="2585" xr:uid="{00000000-0005-0000-0000-0000110A0000}"/>
    <cellStyle name="Normal 69 2" xfId="2586" xr:uid="{00000000-0005-0000-0000-0000120A0000}"/>
    <cellStyle name="Normal 69_Report 3" xfId="2587" xr:uid="{00000000-0005-0000-0000-0000130A0000}"/>
    <cellStyle name="Normal 7" xfId="2588" xr:uid="{00000000-0005-0000-0000-0000140A0000}"/>
    <cellStyle name="Normal 7 2" xfId="2589" xr:uid="{00000000-0005-0000-0000-0000150A0000}"/>
    <cellStyle name="Normal 7 3" xfId="2590" xr:uid="{00000000-0005-0000-0000-0000160A0000}"/>
    <cellStyle name="Normal 7_Report 3" xfId="2591" xr:uid="{00000000-0005-0000-0000-0000170A0000}"/>
    <cellStyle name="Normal 70" xfId="2592" xr:uid="{00000000-0005-0000-0000-0000180A0000}"/>
    <cellStyle name="Normal 70 2" xfId="2593" xr:uid="{00000000-0005-0000-0000-0000190A0000}"/>
    <cellStyle name="Normal 70_Report 3" xfId="2594" xr:uid="{00000000-0005-0000-0000-00001A0A0000}"/>
    <cellStyle name="Normal 71" xfId="2595" xr:uid="{00000000-0005-0000-0000-00001B0A0000}"/>
    <cellStyle name="Normal 71 2" xfId="2596" xr:uid="{00000000-0005-0000-0000-00001C0A0000}"/>
    <cellStyle name="Normal 71_Report 3" xfId="2597" xr:uid="{00000000-0005-0000-0000-00001D0A0000}"/>
    <cellStyle name="Normal 72" xfId="2598" xr:uid="{00000000-0005-0000-0000-00001E0A0000}"/>
    <cellStyle name="Normal 72 2" xfId="2599" xr:uid="{00000000-0005-0000-0000-00001F0A0000}"/>
    <cellStyle name="Normal 72_Report 3" xfId="2600" xr:uid="{00000000-0005-0000-0000-0000200A0000}"/>
    <cellStyle name="Normal 73" xfId="2601" xr:uid="{00000000-0005-0000-0000-0000210A0000}"/>
    <cellStyle name="Normal 73 2" xfId="2602" xr:uid="{00000000-0005-0000-0000-0000220A0000}"/>
    <cellStyle name="Normal 73_Report 3" xfId="2603" xr:uid="{00000000-0005-0000-0000-0000230A0000}"/>
    <cellStyle name="Normal 74" xfId="2604" xr:uid="{00000000-0005-0000-0000-0000240A0000}"/>
    <cellStyle name="Normal 74 2" xfId="2605" xr:uid="{00000000-0005-0000-0000-0000250A0000}"/>
    <cellStyle name="Normal 74_Report 3" xfId="2606" xr:uid="{00000000-0005-0000-0000-0000260A0000}"/>
    <cellStyle name="Normal 75" xfId="2607" xr:uid="{00000000-0005-0000-0000-0000270A0000}"/>
    <cellStyle name="Normal 75 2" xfId="2608" xr:uid="{00000000-0005-0000-0000-0000280A0000}"/>
    <cellStyle name="Normal 75_Report 3" xfId="2609" xr:uid="{00000000-0005-0000-0000-0000290A0000}"/>
    <cellStyle name="Normal 76" xfId="2610" xr:uid="{00000000-0005-0000-0000-00002A0A0000}"/>
    <cellStyle name="Normal 76 2" xfId="2611" xr:uid="{00000000-0005-0000-0000-00002B0A0000}"/>
    <cellStyle name="Normal 76_Report 3" xfId="2612" xr:uid="{00000000-0005-0000-0000-00002C0A0000}"/>
    <cellStyle name="Normal 77" xfId="2613" xr:uid="{00000000-0005-0000-0000-00002D0A0000}"/>
    <cellStyle name="Normal 77 2" xfId="2614" xr:uid="{00000000-0005-0000-0000-00002E0A0000}"/>
    <cellStyle name="Normal 77_Report 3" xfId="2615" xr:uid="{00000000-0005-0000-0000-00002F0A0000}"/>
    <cellStyle name="Normal 78" xfId="2616" xr:uid="{00000000-0005-0000-0000-0000300A0000}"/>
    <cellStyle name="Normal 78 2" xfId="2617" xr:uid="{00000000-0005-0000-0000-0000310A0000}"/>
    <cellStyle name="Normal 78_Report 3" xfId="2618" xr:uid="{00000000-0005-0000-0000-0000320A0000}"/>
    <cellStyle name="Normal 79" xfId="2619" xr:uid="{00000000-0005-0000-0000-0000330A0000}"/>
    <cellStyle name="Normal 79 2" xfId="2620" xr:uid="{00000000-0005-0000-0000-0000340A0000}"/>
    <cellStyle name="Normal 79_Report 3" xfId="2621" xr:uid="{00000000-0005-0000-0000-0000350A0000}"/>
    <cellStyle name="Normal 8" xfId="2622" xr:uid="{00000000-0005-0000-0000-0000360A0000}"/>
    <cellStyle name="Normal 8 2" xfId="2623" xr:uid="{00000000-0005-0000-0000-0000370A0000}"/>
    <cellStyle name="Normal 8_Report 3" xfId="2624" xr:uid="{00000000-0005-0000-0000-0000380A0000}"/>
    <cellStyle name="Normal 80" xfId="2625" xr:uid="{00000000-0005-0000-0000-0000390A0000}"/>
    <cellStyle name="Normal 80 2" xfId="2626" xr:uid="{00000000-0005-0000-0000-00003A0A0000}"/>
    <cellStyle name="Normal 80_Report 3" xfId="2627" xr:uid="{00000000-0005-0000-0000-00003B0A0000}"/>
    <cellStyle name="Normal 81" xfId="2628" xr:uid="{00000000-0005-0000-0000-00003C0A0000}"/>
    <cellStyle name="Normal 81 2" xfId="2629" xr:uid="{00000000-0005-0000-0000-00003D0A0000}"/>
    <cellStyle name="Normal 81_Report 3" xfId="2630" xr:uid="{00000000-0005-0000-0000-00003E0A0000}"/>
    <cellStyle name="Normal 82" xfId="2631" xr:uid="{00000000-0005-0000-0000-00003F0A0000}"/>
    <cellStyle name="Normal 82 2" xfId="2632" xr:uid="{00000000-0005-0000-0000-0000400A0000}"/>
    <cellStyle name="Normal 82_Report 3" xfId="2633" xr:uid="{00000000-0005-0000-0000-0000410A0000}"/>
    <cellStyle name="Normal 83" xfId="2634" xr:uid="{00000000-0005-0000-0000-0000420A0000}"/>
    <cellStyle name="Normal 83 2" xfId="2635" xr:uid="{00000000-0005-0000-0000-0000430A0000}"/>
    <cellStyle name="Normal 83_Report 3" xfId="2636" xr:uid="{00000000-0005-0000-0000-0000440A0000}"/>
    <cellStyle name="Normal 84" xfId="2637" xr:uid="{00000000-0005-0000-0000-0000450A0000}"/>
    <cellStyle name="Normal 84 2" xfId="2638" xr:uid="{00000000-0005-0000-0000-0000460A0000}"/>
    <cellStyle name="Normal 84_Report 3" xfId="2639" xr:uid="{00000000-0005-0000-0000-0000470A0000}"/>
    <cellStyle name="Normal 85" xfId="2640" xr:uid="{00000000-0005-0000-0000-0000480A0000}"/>
    <cellStyle name="Normal 85 2" xfId="2641" xr:uid="{00000000-0005-0000-0000-0000490A0000}"/>
    <cellStyle name="Normal 85_Report 3" xfId="2642" xr:uid="{00000000-0005-0000-0000-00004A0A0000}"/>
    <cellStyle name="Normal 86" xfId="2643" xr:uid="{00000000-0005-0000-0000-00004B0A0000}"/>
    <cellStyle name="Normal 86 2" xfId="2644" xr:uid="{00000000-0005-0000-0000-00004C0A0000}"/>
    <cellStyle name="Normal 86_Report 3" xfId="2645" xr:uid="{00000000-0005-0000-0000-00004D0A0000}"/>
    <cellStyle name="Normal 87" xfId="2646" xr:uid="{00000000-0005-0000-0000-00004E0A0000}"/>
    <cellStyle name="Normal 88" xfId="2647" xr:uid="{00000000-0005-0000-0000-00004F0A0000}"/>
    <cellStyle name="Normal 88 2" xfId="2648" xr:uid="{00000000-0005-0000-0000-0000500A0000}"/>
    <cellStyle name="Normal 88_Report 3" xfId="2649" xr:uid="{00000000-0005-0000-0000-0000510A0000}"/>
    <cellStyle name="Normal 89" xfId="2650" xr:uid="{00000000-0005-0000-0000-0000520A0000}"/>
    <cellStyle name="Normal 89 2" xfId="2651" xr:uid="{00000000-0005-0000-0000-0000530A0000}"/>
    <cellStyle name="Normal 89_Report 3" xfId="2652" xr:uid="{00000000-0005-0000-0000-0000540A0000}"/>
    <cellStyle name="Normal 9" xfId="2653" xr:uid="{00000000-0005-0000-0000-0000550A0000}"/>
    <cellStyle name="Normal 9 2" xfId="2654" xr:uid="{00000000-0005-0000-0000-0000560A0000}"/>
    <cellStyle name="Normal 9_Report 3" xfId="2655" xr:uid="{00000000-0005-0000-0000-0000570A0000}"/>
    <cellStyle name="Normal 90" xfId="2656" xr:uid="{00000000-0005-0000-0000-0000580A0000}"/>
    <cellStyle name="Normal 90 2" xfId="2657" xr:uid="{00000000-0005-0000-0000-0000590A0000}"/>
    <cellStyle name="Normal 90_Report 3" xfId="2658" xr:uid="{00000000-0005-0000-0000-00005A0A0000}"/>
    <cellStyle name="Normal 91" xfId="2659" xr:uid="{00000000-0005-0000-0000-00005B0A0000}"/>
    <cellStyle name="Normal 91 2" xfId="2660" xr:uid="{00000000-0005-0000-0000-00005C0A0000}"/>
    <cellStyle name="Normal 91_Report 3" xfId="2661" xr:uid="{00000000-0005-0000-0000-00005D0A0000}"/>
    <cellStyle name="Normal 92" xfId="2662" xr:uid="{00000000-0005-0000-0000-00005E0A0000}"/>
    <cellStyle name="Normal 93" xfId="2663" xr:uid="{00000000-0005-0000-0000-00005F0A0000}"/>
    <cellStyle name="Normal 93 2" xfId="2664" xr:uid="{00000000-0005-0000-0000-0000600A0000}"/>
    <cellStyle name="Normal 93_Report 3" xfId="2665" xr:uid="{00000000-0005-0000-0000-0000610A0000}"/>
    <cellStyle name="Normal 94" xfId="2666" xr:uid="{00000000-0005-0000-0000-0000620A0000}"/>
    <cellStyle name="Normal 94 2" xfId="2667" xr:uid="{00000000-0005-0000-0000-0000630A0000}"/>
    <cellStyle name="Normal 94_Report 3" xfId="2668" xr:uid="{00000000-0005-0000-0000-0000640A0000}"/>
    <cellStyle name="Normal 95" xfId="2669" xr:uid="{00000000-0005-0000-0000-0000650A0000}"/>
    <cellStyle name="Normal 95 2" xfId="2670" xr:uid="{00000000-0005-0000-0000-0000660A0000}"/>
    <cellStyle name="Normal 95_Report 3" xfId="2671" xr:uid="{00000000-0005-0000-0000-0000670A0000}"/>
    <cellStyle name="Normal 96" xfId="2672" xr:uid="{00000000-0005-0000-0000-0000680A0000}"/>
    <cellStyle name="Normal 96 2" xfId="2673" xr:uid="{00000000-0005-0000-0000-0000690A0000}"/>
    <cellStyle name="Normal 96_Report 3" xfId="2674" xr:uid="{00000000-0005-0000-0000-00006A0A0000}"/>
    <cellStyle name="Normal 97" xfId="2675" xr:uid="{00000000-0005-0000-0000-00006B0A0000}"/>
    <cellStyle name="Normal 97 2" xfId="2676" xr:uid="{00000000-0005-0000-0000-00006C0A0000}"/>
    <cellStyle name="Normal 97_Report 3" xfId="2677" xr:uid="{00000000-0005-0000-0000-00006D0A0000}"/>
    <cellStyle name="Normal 98" xfId="2678" xr:uid="{00000000-0005-0000-0000-00006E0A0000}"/>
    <cellStyle name="Normal 98 2" xfId="2679" xr:uid="{00000000-0005-0000-0000-00006F0A0000}"/>
    <cellStyle name="Normal 98_Report 3" xfId="2680" xr:uid="{00000000-0005-0000-0000-0000700A0000}"/>
    <cellStyle name="Normal 99" xfId="2681" xr:uid="{00000000-0005-0000-0000-0000710A0000}"/>
    <cellStyle name="Normal 99 2" xfId="2682" xr:uid="{00000000-0005-0000-0000-0000720A0000}"/>
    <cellStyle name="Normal 99_Report 3" xfId="2683" xr:uid="{00000000-0005-0000-0000-0000730A0000}"/>
    <cellStyle name="Normal Bold" xfId="2684" xr:uid="{00000000-0005-0000-0000-0000740A0000}"/>
    <cellStyle name="Normal Pct" xfId="2685" xr:uid="{00000000-0005-0000-0000-0000750A0000}"/>
    <cellStyle name="Normal^UNEARNED YTD" xfId="2686" xr:uid="{00000000-0005-0000-0000-0000760A0000}"/>
    <cellStyle name="Normal_Sheet1" xfId="3062" xr:uid="{00000000-0005-0000-0000-0000770A0000}"/>
    <cellStyle name="NormalBlue" xfId="2687" xr:uid="{00000000-0005-0000-0000-0000780A0000}"/>
    <cellStyle name="NormalBold" xfId="2688" xr:uid="{00000000-0005-0000-0000-0000790A0000}"/>
    <cellStyle name="NormalGB" xfId="2689" xr:uid="{00000000-0005-0000-0000-00007A0A0000}"/>
    <cellStyle name="NormalHelv" xfId="2690" xr:uid="{00000000-0005-0000-0000-00007B0A0000}"/>
    <cellStyle name="NOT" xfId="2691" xr:uid="{00000000-0005-0000-0000-00007C0A0000}"/>
    <cellStyle name="Note 2" xfId="63" xr:uid="{00000000-0005-0000-0000-00007D0A0000}"/>
    <cellStyle name="Note 2 2" xfId="64" xr:uid="{00000000-0005-0000-0000-00007E0A0000}"/>
    <cellStyle name="Note 2 2 2" xfId="65" xr:uid="{00000000-0005-0000-0000-00007F0A0000}"/>
    <cellStyle name="Note 2 3" xfId="66" xr:uid="{00000000-0005-0000-0000-0000800A0000}"/>
    <cellStyle name="Note 3" xfId="2692" xr:uid="{00000000-0005-0000-0000-0000810A0000}"/>
    <cellStyle name="Notes" xfId="2693" xr:uid="{00000000-0005-0000-0000-0000820A0000}"/>
    <cellStyle name="Num0Un" xfId="2694" xr:uid="{00000000-0005-0000-0000-0000830A0000}"/>
    <cellStyle name="Num1" xfId="2695" xr:uid="{00000000-0005-0000-0000-0000840A0000}"/>
    <cellStyle name="Num1Blue" xfId="2696" xr:uid="{00000000-0005-0000-0000-0000850A0000}"/>
    <cellStyle name="Num2" xfId="2697" xr:uid="{00000000-0005-0000-0000-0000860A0000}"/>
    <cellStyle name="Num2Un" xfId="2698" xr:uid="{00000000-0005-0000-0000-0000870A0000}"/>
    <cellStyle name="Number" xfId="2699" xr:uid="{00000000-0005-0000-0000-0000880A0000}"/>
    <cellStyle name="number 1" xfId="2700" xr:uid="{00000000-0005-0000-0000-0000890A0000}"/>
    <cellStyle name="number percent" xfId="2701" xr:uid="{00000000-0005-0000-0000-00008A0A0000}"/>
    <cellStyle name="Number_MHD_Pierce County Revised Budgets 9-24-09_jat" xfId="2702" xr:uid="{00000000-0005-0000-0000-00008B0A0000}"/>
    <cellStyle name="Numbers" xfId="2703" xr:uid="{00000000-0005-0000-0000-00008C0A0000}"/>
    <cellStyle name="Numbers - Bold" xfId="2704" xr:uid="{00000000-0005-0000-0000-00008D0A0000}"/>
    <cellStyle name="Numbers - Bold - Italic" xfId="2705" xr:uid="{00000000-0005-0000-0000-00008E0A0000}"/>
    <cellStyle name="Numbers - Large" xfId="2706" xr:uid="{00000000-0005-0000-0000-00008F0A0000}"/>
    <cellStyle name="Numbers_0+12 Care Solutions WD7 1.10.08 v3 - to SCS" xfId="2707" xr:uid="{00000000-0005-0000-0000-0000900A0000}"/>
    <cellStyle name="Œ…‹æØ‚è [0.00]_Area" xfId="2708" xr:uid="{00000000-0005-0000-0000-0000910A0000}"/>
    <cellStyle name="Œ…‹æØ‚è_Area" xfId="2709" xr:uid="{00000000-0005-0000-0000-0000920A0000}"/>
    <cellStyle name="OSW_ColumnLabels" xfId="2710" xr:uid="{00000000-0005-0000-0000-0000930A0000}"/>
    <cellStyle name="Output 2" xfId="67" xr:uid="{00000000-0005-0000-0000-0000940A0000}"/>
    <cellStyle name="Output 3" xfId="2711" xr:uid="{00000000-0005-0000-0000-0000950A0000}"/>
    <cellStyle name="Output Amounts" xfId="2712" xr:uid="{00000000-0005-0000-0000-0000960A0000}"/>
    <cellStyle name="Output Column Headings" xfId="2713" xr:uid="{00000000-0005-0000-0000-0000970A0000}"/>
    <cellStyle name="Output Line Items" xfId="2714" xr:uid="{00000000-0005-0000-0000-0000980A0000}"/>
    <cellStyle name="Output Report Heading" xfId="2715" xr:uid="{00000000-0005-0000-0000-0000990A0000}"/>
    <cellStyle name="Output Report Title" xfId="2716" xr:uid="{00000000-0005-0000-0000-00009A0A0000}"/>
    <cellStyle name="Outputtitle" xfId="2717" xr:uid="{00000000-0005-0000-0000-00009B0A0000}"/>
    <cellStyle name="Page Heading" xfId="2718" xr:uid="{00000000-0005-0000-0000-00009C0A0000}"/>
    <cellStyle name="Page Heading Large" xfId="2719" xr:uid="{00000000-0005-0000-0000-00009D0A0000}"/>
    <cellStyle name="Page Heading Small" xfId="2720" xr:uid="{00000000-0005-0000-0000-00009E0A0000}"/>
    <cellStyle name="Page Heading_Report 3" xfId="2721" xr:uid="{00000000-0005-0000-0000-00009F0A0000}"/>
    <cellStyle name="Page Number" xfId="2722" xr:uid="{00000000-0005-0000-0000-0000A00A0000}"/>
    <cellStyle name="page_title" xfId="2723" xr:uid="{00000000-0005-0000-0000-0000A10A0000}"/>
    <cellStyle name="PB Table Heading" xfId="2724" xr:uid="{00000000-0005-0000-0000-0000A20A0000}"/>
    <cellStyle name="PB Table Highlight1" xfId="2725" xr:uid="{00000000-0005-0000-0000-0000A30A0000}"/>
    <cellStyle name="PB Table Highlight2" xfId="2726" xr:uid="{00000000-0005-0000-0000-0000A40A0000}"/>
    <cellStyle name="PB Table Highlight3" xfId="2727" xr:uid="{00000000-0005-0000-0000-0000A50A0000}"/>
    <cellStyle name="PB Table Standard Row" xfId="2728" xr:uid="{00000000-0005-0000-0000-0000A60A0000}"/>
    <cellStyle name="PB Table Subtotal Row" xfId="2729" xr:uid="{00000000-0005-0000-0000-0000A70A0000}"/>
    <cellStyle name="PB Table Total Row" xfId="2730" xr:uid="{00000000-0005-0000-0000-0000A80A0000}"/>
    <cellStyle name="Pence" xfId="2731" xr:uid="{00000000-0005-0000-0000-0000A90A0000}"/>
    <cellStyle name="per 1000" xfId="2732" xr:uid="{00000000-0005-0000-0000-0000AA0A0000}"/>
    <cellStyle name="per.style" xfId="2733" xr:uid="{00000000-0005-0000-0000-0000AB0A0000}"/>
    <cellStyle name="Perc1" xfId="2734" xr:uid="{00000000-0005-0000-0000-0000AC0A0000}"/>
    <cellStyle name="Percen - Style4" xfId="2735" xr:uid="{00000000-0005-0000-0000-0000AD0A0000}"/>
    <cellStyle name="Percent (1)" xfId="2736" xr:uid="{00000000-0005-0000-0000-0000AE0A0000}"/>
    <cellStyle name="Percent (2)" xfId="2737" xr:uid="{00000000-0005-0000-0000-0000AF0A0000}"/>
    <cellStyle name="Percent [0]" xfId="2738" xr:uid="{00000000-0005-0000-0000-0000B00A0000}"/>
    <cellStyle name="Percent [1]" xfId="2739" xr:uid="{00000000-0005-0000-0000-0000B10A0000}"/>
    <cellStyle name="Percent [2]" xfId="2740" xr:uid="{00000000-0005-0000-0000-0000B20A0000}"/>
    <cellStyle name="Percent [2] 2" xfId="2741" xr:uid="{00000000-0005-0000-0000-0000B30A0000}"/>
    <cellStyle name="Percent 10" xfId="2742" xr:uid="{00000000-0005-0000-0000-0000B40A0000}"/>
    <cellStyle name="Percent 11" xfId="2743" xr:uid="{00000000-0005-0000-0000-0000B50A0000}"/>
    <cellStyle name="Percent 12" xfId="2744" xr:uid="{00000000-0005-0000-0000-0000B60A0000}"/>
    <cellStyle name="Percent 2" xfId="2745" xr:uid="{00000000-0005-0000-0000-0000B70A0000}"/>
    <cellStyle name="Percent 2 2" xfId="2746" xr:uid="{00000000-0005-0000-0000-0000B80A0000}"/>
    <cellStyle name="Percent 2 3" xfId="2747" xr:uid="{00000000-0005-0000-0000-0000B90A0000}"/>
    <cellStyle name="Percent 2 4" xfId="2748" xr:uid="{00000000-0005-0000-0000-0000BA0A0000}"/>
    <cellStyle name="Percent 3" xfId="2749" xr:uid="{00000000-0005-0000-0000-0000BB0A0000}"/>
    <cellStyle name="Percent 4" xfId="2750" xr:uid="{00000000-0005-0000-0000-0000BC0A0000}"/>
    <cellStyle name="Percent 5" xfId="2751" xr:uid="{00000000-0005-0000-0000-0000BD0A0000}"/>
    <cellStyle name="Percent 6" xfId="2752" xr:uid="{00000000-0005-0000-0000-0000BE0A0000}"/>
    <cellStyle name="Percent 7" xfId="2753" xr:uid="{00000000-0005-0000-0000-0000BF0A0000}"/>
    <cellStyle name="Percent 8" xfId="2754" xr:uid="{00000000-0005-0000-0000-0000C00A0000}"/>
    <cellStyle name="Percent 9" xfId="2755" xr:uid="{00000000-0005-0000-0000-0000C10A0000}"/>
    <cellStyle name="percent har" xfId="2756" xr:uid="{00000000-0005-0000-0000-0000C20A0000}"/>
    <cellStyle name="Percent Hard" xfId="2757" xr:uid="{00000000-0005-0000-0000-0000C30A0000}"/>
    <cellStyle name="Percent*" xfId="2758" xr:uid="{00000000-0005-0000-0000-0000C40A0000}"/>
    <cellStyle name="Percent[2]" xfId="2759" xr:uid="{00000000-0005-0000-0000-0000C50A0000}"/>
    <cellStyle name="Percent[3]" xfId="2760" xr:uid="{00000000-0005-0000-0000-0000C60A0000}"/>
    <cellStyle name="Percent1" xfId="2761" xr:uid="{00000000-0005-0000-0000-0000C70A0000}"/>
    <cellStyle name="Percent1Blue" xfId="2762" xr:uid="{00000000-0005-0000-0000-0000C80A0000}"/>
    <cellStyle name="Percent2" xfId="2763" xr:uid="{00000000-0005-0000-0000-0000C90A0000}"/>
    <cellStyle name="Percent2Blue" xfId="2764" xr:uid="{00000000-0005-0000-0000-0000CA0A0000}"/>
    <cellStyle name="percentage" xfId="2765" xr:uid="{00000000-0005-0000-0000-0000CB0A0000}"/>
    <cellStyle name="PercentSales" xfId="2766" xr:uid="{00000000-0005-0000-0000-0000CC0A0000}"/>
    <cellStyle name="perecent" xfId="2767" xr:uid="{00000000-0005-0000-0000-0000CD0A0000}"/>
    <cellStyle name="Perlong" xfId="2768" xr:uid="{00000000-0005-0000-0000-0000CE0A0000}"/>
    <cellStyle name="Pounds" xfId="2769" xr:uid="{00000000-0005-0000-0000-0000CF0A0000}"/>
    <cellStyle name="Pounds1" xfId="2770" xr:uid="{00000000-0005-0000-0000-0000D00A0000}"/>
    <cellStyle name="Price" xfId="2771" xr:uid="{00000000-0005-0000-0000-0000D10A0000}"/>
    <cellStyle name="PriceUn" xfId="2772" xr:uid="{00000000-0005-0000-0000-0000D20A0000}"/>
    <cellStyle name="prin" xfId="2773" xr:uid="{00000000-0005-0000-0000-0000D30A0000}"/>
    <cellStyle name="Private" xfId="2774" xr:uid="{00000000-0005-0000-0000-0000D40A0000}"/>
    <cellStyle name="Private1" xfId="2775" xr:uid="{00000000-0005-0000-0000-0000D50A0000}"/>
    <cellStyle name="Product Name" xfId="2776" xr:uid="{00000000-0005-0000-0000-0000D60A0000}"/>
    <cellStyle name="ProjectionInput" xfId="2777" xr:uid="{00000000-0005-0000-0000-0000D70A0000}"/>
    <cellStyle name="PSChar" xfId="2778" xr:uid="{00000000-0005-0000-0000-0000D80A0000}"/>
    <cellStyle name="PSDate" xfId="2779" xr:uid="{00000000-0005-0000-0000-0000D90A0000}"/>
    <cellStyle name="PSDec" xfId="2780" xr:uid="{00000000-0005-0000-0000-0000DA0A0000}"/>
    <cellStyle name="PSHeading" xfId="2781" xr:uid="{00000000-0005-0000-0000-0000DB0A0000}"/>
    <cellStyle name="PSInt" xfId="2782" xr:uid="{00000000-0005-0000-0000-0000DC0A0000}"/>
    <cellStyle name="PSSpacer" xfId="2783" xr:uid="{00000000-0005-0000-0000-0000DD0A0000}"/>
    <cellStyle name="pt" xfId="2784" xr:uid="{00000000-0005-0000-0000-0000DE0A0000}"/>
    <cellStyle name="r" xfId="2785" xr:uid="{00000000-0005-0000-0000-0000DF0A0000}"/>
    <cellStyle name="Red" xfId="2786" xr:uid="{00000000-0005-0000-0000-0000E00A0000}"/>
    <cellStyle name="Red font" xfId="2787" xr:uid="{00000000-0005-0000-0000-0000E10A0000}"/>
    <cellStyle name="regstoresfromspecstores" xfId="2788" xr:uid="{00000000-0005-0000-0000-0000E20A0000}"/>
    <cellStyle name="ReportShaded" xfId="2789" xr:uid="{00000000-0005-0000-0000-0000E30A0000}"/>
    <cellStyle name="ReportTitleRows" xfId="2790" xr:uid="{00000000-0005-0000-0000-0000E40A0000}"/>
    <cellStyle name="RevList" xfId="68" xr:uid="{00000000-0005-0000-0000-0000E50A0000}"/>
    <cellStyle name="revstyle" xfId="2791" xr:uid="{00000000-0005-0000-0000-0000E60A0000}"/>
    <cellStyle name="s" xfId="2792" xr:uid="{00000000-0005-0000-0000-0000E70A0000}"/>
    <cellStyle name="s_Bi weekly rollforward 11 29 08 w DV updates" xfId="2793" xr:uid="{00000000-0005-0000-0000-0000E80A0000}"/>
    <cellStyle name="s_Bi weekly rollforward 11 29 08 w DV updates_Report 3" xfId="2794" xr:uid="{00000000-0005-0000-0000-0000E90A0000}"/>
    <cellStyle name="s_Bi weekly rollforward 11 29 08 w DV updates_Sheet2" xfId="2795" xr:uid="{00000000-0005-0000-0000-0000EA0A0000}"/>
    <cellStyle name="s_Bi weekly rollforward 11 29 08 w DV updates_Sheet3" xfId="2796" xr:uid="{00000000-0005-0000-0000-0000EB0A0000}"/>
    <cellStyle name="s_Bi weekly rollforward 12-13-07" xfId="2797" xr:uid="{00000000-0005-0000-0000-0000EC0A0000}"/>
    <cellStyle name="s_Bi weekly rollforward 12-13-07_Report 3" xfId="2798" xr:uid="{00000000-0005-0000-0000-0000ED0A0000}"/>
    <cellStyle name="s_Bi weekly rollforward 12-13-07_Sheet2" xfId="2799" xr:uid="{00000000-0005-0000-0000-0000EE0A0000}"/>
    <cellStyle name="s_Bi weekly rollforward 12-13-07_Sheet3" xfId="2800" xr:uid="{00000000-0005-0000-0000-0000EF0A0000}"/>
    <cellStyle name="s_Bi weekly rollforward 1-24-08" xfId="2801" xr:uid="{00000000-0005-0000-0000-0000F00A0000}"/>
    <cellStyle name="s_Bi weekly rollforward 1-24-08_Report 3" xfId="2802" xr:uid="{00000000-0005-0000-0000-0000F10A0000}"/>
    <cellStyle name="s_Bi weekly rollforward 1-24-08_Sheet2" xfId="2803" xr:uid="{00000000-0005-0000-0000-0000F20A0000}"/>
    <cellStyle name="s_Bi weekly rollforward 1-24-08_Sheet3" xfId="2804" xr:uid="{00000000-0005-0000-0000-0000F30A0000}"/>
    <cellStyle name="s_Bi weekly rollforward 1-9-08" xfId="2805" xr:uid="{00000000-0005-0000-0000-0000F40A0000}"/>
    <cellStyle name="s_Bi weekly rollforward 1-9-08_Report 3" xfId="2806" xr:uid="{00000000-0005-0000-0000-0000F50A0000}"/>
    <cellStyle name="s_Bi weekly rollforward 1-9-08_Sheet2" xfId="2807" xr:uid="{00000000-0005-0000-0000-0000F60A0000}"/>
    <cellStyle name="s_Bi weekly rollforward 1-9-08_Sheet3" xfId="2808" xr:uid="{00000000-0005-0000-0000-0000F70A0000}"/>
    <cellStyle name="s_OptumHealth ACR Targets_110607v2" xfId="2809" xr:uid="{00000000-0005-0000-0000-0000F80A0000}"/>
    <cellStyle name="s_OptumHealth ACR Targets_110607v2_Report 3" xfId="2810" xr:uid="{00000000-0005-0000-0000-0000F90A0000}"/>
    <cellStyle name="s_OptumHealth ACR Targets_110607v2_Sheet2" xfId="2811" xr:uid="{00000000-0005-0000-0000-0000FA0A0000}"/>
    <cellStyle name="s_OptumHealth ACR Targets_110607v2_Sheet3" xfId="2812" xr:uid="{00000000-0005-0000-0000-0000FB0A0000}"/>
    <cellStyle name="s_Report 3" xfId="2813" xr:uid="{00000000-0005-0000-0000-0000FC0A0000}"/>
    <cellStyle name="s_Sheet2" xfId="2814" xr:uid="{00000000-0005-0000-0000-0000FD0A0000}"/>
    <cellStyle name="s_Sheet3" xfId="2815" xr:uid="{00000000-0005-0000-0000-0000FE0A0000}"/>
    <cellStyle name="Salomon Logo" xfId="2816" xr:uid="{00000000-0005-0000-0000-0000FF0A0000}"/>
    <cellStyle name="ScotchRule" xfId="2817" xr:uid="{00000000-0005-0000-0000-0000000B0000}"/>
    <cellStyle name="Separator" xfId="2818" xr:uid="{00000000-0005-0000-0000-0000010B0000}"/>
    <cellStyle name="Shade" xfId="2819" xr:uid="{00000000-0005-0000-0000-0000020B0000}"/>
    <cellStyle name="Shaded" xfId="2820" xr:uid="{00000000-0005-0000-0000-0000030B0000}"/>
    <cellStyle name="SHADEDSTORES" xfId="2821" xr:uid="{00000000-0005-0000-0000-0000040B0000}"/>
    <cellStyle name="ShadeLight" xfId="2822" xr:uid="{00000000-0005-0000-0000-0000050B0000}"/>
    <cellStyle name="SheetHeading" xfId="2823" xr:uid="{00000000-0005-0000-0000-0000060B0000}"/>
    <cellStyle name="ShOut" xfId="2824" xr:uid="{00000000-0005-0000-0000-0000070B0000}"/>
    <cellStyle name="Single Accounting" xfId="2825" xr:uid="{00000000-0005-0000-0000-0000080B0000}"/>
    <cellStyle name="Small" xfId="2826" xr:uid="{00000000-0005-0000-0000-0000090B0000}"/>
    <cellStyle name="specstores" xfId="2827" xr:uid="{00000000-0005-0000-0000-00000A0B0000}"/>
    <cellStyle name="ssp " xfId="2828" xr:uid="{00000000-0005-0000-0000-00000B0B0000}"/>
    <cellStyle name="Standard__Utopia Index Index und Guidance (Deutsch)" xfId="2829" xr:uid="{00000000-0005-0000-0000-00000C0B0000}"/>
    <cellStyle name="StandardDollar" xfId="2830" xr:uid="{00000000-0005-0000-0000-00000D0B0000}"/>
    <cellStyle name="StandardPMPM" xfId="2831" xr:uid="{00000000-0005-0000-0000-00000E0B0000}"/>
    <cellStyle name="Stock Price" xfId="2832" xr:uid="{00000000-0005-0000-0000-00000F0B0000}"/>
    <cellStyle name="Style 1" xfId="2833" xr:uid="{00000000-0005-0000-0000-0000100B0000}"/>
    <cellStyle name="Style 1 2" xfId="2834" xr:uid="{00000000-0005-0000-0000-0000110B0000}"/>
    <cellStyle name="Style 1_Report 3" xfId="2835" xr:uid="{00000000-0005-0000-0000-0000120B0000}"/>
    <cellStyle name="Style 2" xfId="2836" xr:uid="{00000000-0005-0000-0000-0000130B0000}"/>
    <cellStyle name="Style 21" xfId="2837" xr:uid="{00000000-0005-0000-0000-0000140B0000}"/>
    <cellStyle name="Style 22" xfId="2838" xr:uid="{00000000-0005-0000-0000-0000150B0000}"/>
    <cellStyle name="Style 23" xfId="2839" xr:uid="{00000000-0005-0000-0000-0000160B0000}"/>
    <cellStyle name="Style 24" xfId="2840" xr:uid="{00000000-0005-0000-0000-0000170B0000}"/>
    <cellStyle name="Style 25" xfId="2841" xr:uid="{00000000-0005-0000-0000-0000180B0000}"/>
    <cellStyle name="Style 26" xfId="2842" xr:uid="{00000000-0005-0000-0000-0000190B0000}"/>
    <cellStyle name="Style 3" xfId="2843" xr:uid="{00000000-0005-0000-0000-00001A0B0000}"/>
    <cellStyle name="Style 4" xfId="2844" xr:uid="{00000000-0005-0000-0000-00001B0B0000}"/>
    <cellStyle name="Style 5" xfId="2845" xr:uid="{00000000-0005-0000-0000-00001C0B0000}"/>
    <cellStyle name="Style 6" xfId="2846" xr:uid="{00000000-0005-0000-0000-00001D0B0000}"/>
    <cellStyle name="Style 7" xfId="2847" xr:uid="{00000000-0005-0000-0000-00001E0B0000}"/>
    <cellStyle name="Style 8" xfId="2848" xr:uid="{00000000-0005-0000-0000-00001F0B0000}"/>
    <cellStyle name="Style 9" xfId="2849" xr:uid="{00000000-0005-0000-0000-0000200B0000}"/>
    <cellStyle name="STYLE1" xfId="2850" xr:uid="{00000000-0005-0000-0000-0000210B0000}"/>
    <cellStyle name="STYLE2" xfId="2851" xr:uid="{00000000-0005-0000-0000-0000220B0000}"/>
    <cellStyle name="STYLE3" xfId="2852" xr:uid="{00000000-0005-0000-0000-0000230B0000}"/>
    <cellStyle name="STYLE4" xfId="2853" xr:uid="{00000000-0005-0000-0000-0000240B0000}"/>
    <cellStyle name="STYLE5" xfId="2854" xr:uid="{00000000-0005-0000-0000-0000250B0000}"/>
    <cellStyle name="STYLE6" xfId="2855" xr:uid="{00000000-0005-0000-0000-0000260B0000}"/>
    <cellStyle name="subhead" xfId="2856" xr:uid="{00000000-0005-0000-0000-0000270B0000}"/>
    <cellStyle name="SubHeading1" xfId="2857" xr:uid="{00000000-0005-0000-0000-0000280B0000}"/>
    <cellStyle name="SubTitle" xfId="2858" xr:uid="{00000000-0005-0000-0000-0000290B0000}"/>
    <cellStyle name="Subtotal" xfId="69" xr:uid="{00000000-0005-0000-0000-00002A0B0000}"/>
    <cellStyle name="subtotal1" xfId="2859" xr:uid="{00000000-0005-0000-0000-00002B0B0000}"/>
    <cellStyle name="Sum" xfId="2860" xr:uid="{00000000-0005-0000-0000-00002C0B0000}"/>
    <cellStyle name="Summary" xfId="2861" xr:uid="{00000000-0005-0000-0000-00002D0B0000}"/>
    <cellStyle name="t" xfId="2862" xr:uid="{00000000-0005-0000-0000-00002E0B0000}"/>
    <cellStyle name="t_CHARTERHOUSE OPERATING MODEL- Revised July 25" xfId="2863" xr:uid="{00000000-0005-0000-0000-00002F0B0000}"/>
    <cellStyle name="t_CHARTERHOUSE OPERATING MODEL- Revised July 25_Bi weekly rollforward 11 29 08 w DV updates" xfId="2864" xr:uid="{00000000-0005-0000-0000-0000300B0000}"/>
    <cellStyle name="t_CHARTERHOUSE OPERATING MODEL- Revised July 25_Bi weekly rollforward 11 29 08 w DV updates_Report 3" xfId="2865" xr:uid="{00000000-0005-0000-0000-0000310B0000}"/>
    <cellStyle name="t_CHARTERHOUSE OPERATING MODEL- Revised July 25_Bi weekly rollforward 11 29 08 w DV updates_Sheet2" xfId="2866" xr:uid="{00000000-0005-0000-0000-0000320B0000}"/>
    <cellStyle name="t_CHARTERHOUSE OPERATING MODEL- Revised July 25_Bi weekly rollforward 11 29 08 w DV updates_Sheet3" xfId="2867" xr:uid="{00000000-0005-0000-0000-0000330B0000}"/>
    <cellStyle name="t_CHARTERHOUSE OPERATING MODEL- Revised July 25_Bi weekly rollforward 12-13-07" xfId="2868" xr:uid="{00000000-0005-0000-0000-0000340B0000}"/>
    <cellStyle name="t_CHARTERHOUSE OPERATING MODEL- Revised July 25_Bi weekly rollforward 12-13-07_Report 3" xfId="2869" xr:uid="{00000000-0005-0000-0000-0000350B0000}"/>
    <cellStyle name="t_CHARTERHOUSE OPERATING MODEL- Revised July 25_Bi weekly rollforward 12-13-07_Sheet2" xfId="2870" xr:uid="{00000000-0005-0000-0000-0000360B0000}"/>
    <cellStyle name="t_CHARTERHOUSE OPERATING MODEL- Revised July 25_Bi weekly rollforward 12-13-07_Sheet3" xfId="2871" xr:uid="{00000000-0005-0000-0000-0000370B0000}"/>
    <cellStyle name="t_CHARTERHOUSE OPERATING MODEL- Revised July 25_Bi weekly rollforward 1-24-08" xfId="2872" xr:uid="{00000000-0005-0000-0000-0000380B0000}"/>
    <cellStyle name="t_CHARTERHOUSE OPERATING MODEL- Revised July 25_Bi weekly rollforward 1-24-08_Report 3" xfId="2873" xr:uid="{00000000-0005-0000-0000-0000390B0000}"/>
    <cellStyle name="t_CHARTERHOUSE OPERATING MODEL- Revised July 25_Bi weekly rollforward 1-24-08_Sheet2" xfId="2874" xr:uid="{00000000-0005-0000-0000-00003A0B0000}"/>
    <cellStyle name="t_CHARTERHOUSE OPERATING MODEL- Revised July 25_Bi weekly rollforward 1-24-08_Sheet3" xfId="2875" xr:uid="{00000000-0005-0000-0000-00003B0B0000}"/>
    <cellStyle name="t_CHARTERHOUSE OPERATING MODEL- Revised July 25_Bi weekly rollforward 1-9-08" xfId="2876" xr:uid="{00000000-0005-0000-0000-00003C0B0000}"/>
    <cellStyle name="t_CHARTERHOUSE OPERATING MODEL- Revised July 25_Bi weekly rollforward 1-9-08_Report 3" xfId="2877" xr:uid="{00000000-0005-0000-0000-00003D0B0000}"/>
    <cellStyle name="t_CHARTERHOUSE OPERATING MODEL- Revised July 25_Bi weekly rollforward 1-9-08_Sheet2" xfId="2878" xr:uid="{00000000-0005-0000-0000-00003E0B0000}"/>
    <cellStyle name="t_CHARTERHOUSE OPERATING MODEL- Revised July 25_Bi weekly rollforward 1-9-08_Sheet3" xfId="2879" xr:uid="{00000000-0005-0000-0000-00003F0B0000}"/>
    <cellStyle name="t_CHARTERHOUSE OPERATING MODEL- Revised July 25_OptumHealth ACR Targets_110607v2" xfId="2880" xr:uid="{00000000-0005-0000-0000-0000400B0000}"/>
    <cellStyle name="t_CHARTERHOUSE OPERATING MODEL- Revised July 25_OptumHealth ACR Targets_110607v2_Report 3" xfId="2881" xr:uid="{00000000-0005-0000-0000-0000410B0000}"/>
    <cellStyle name="t_CHARTERHOUSE OPERATING MODEL- Revised July 25_OptumHealth ACR Targets_110607v2_Sheet2" xfId="2882" xr:uid="{00000000-0005-0000-0000-0000420B0000}"/>
    <cellStyle name="t_CHARTERHOUSE OPERATING MODEL- Revised July 25_OptumHealth ACR Targets_110607v2_Sheet3" xfId="2883" xr:uid="{00000000-0005-0000-0000-0000430B0000}"/>
    <cellStyle name="t_CHARTERHOUSE OPERATING MODEL- Revised July 25_Report 3" xfId="2884" xr:uid="{00000000-0005-0000-0000-0000440B0000}"/>
    <cellStyle name="t_CHARTERHOUSE OPERATING MODEL- Revised July 25_Sheet2" xfId="2885" xr:uid="{00000000-0005-0000-0000-0000450B0000}"/>
    <cellStyle name="t_CHARTERHOUSE OPERATING MODEL- Revised July 25_Sheet3" xfId="2886" xr:uid="{00000000-0005-0000-0000-0000460B0000}"/>
    <cellStyle name="t_Laurel" xfId="2887" xr:uid="{00000000-0005-0000-0000-0000470B0000}"/>
    <cellStyle name="t_Laurel_Refi_027" xfId="2888" xr:uid="{00000000-0005-0000-0000-0000480B0000}"/>
    <cellStyle name="t_LEHMAN CHARTERHOUSE MODEL_27" xfId="2889" xr:uid="{00000000-0005-0000-0000-0000490B0000}"/>
    <cellStyle name="t_model for lehman 19jul02" xfId="2890" xr:uid="{00000000-0005-0000-0000-00004A0B0000}"/>
    <cellStyle name="t_model for lehman 19jul02_Bi weekly rollforward 11 29 08 w DV updates" xfId="2891" xr:uid="{00000000-0005-0000-0000-00004B0B0000}"/>
    <cellStyle name="t_model for lehman 19jul02_Bi weekly rollforward 11 29 08 w DV updates_Report 3" xfId="2892" xr:uid="{00000000-0005-0000-0000-00004C0B0000}"/>
    <cellStyle name="t_model for lehman 19jul02_Bi weekly rollforward 11 29 08 w DV updates_Sheet2" xfId="2893" xr:uid="{00000000-0005-0000-0000-00004D0B0000}"/>
    <cellStyle name="t_model for lehman 19jul02_Bi weekly rollforward 11 29 08 w DV updates_Sheet3" xfId="2894" xr:uid="{00000000-0005-0000-0000-00004E0B0000}"/>
    <cellStyle name="t_model for lehman 19jul02_Bi weekly rollforward 12-13-07" xfId="2895" xr:uid="{00000000-0005-0000-0000-00004F0B0000}"/>
    <cellStyle name="t_model for lehman 19jul02_Bi weekly rollforward 12-13-07_Report 3" xfId="2896" xr:uid="{00000000-0005-0000-0000-0000500B0000}"/>
    <cellStyle name="t_model for lehman 19jul02_Bi weekly rollforward 12-13-07_Sheet2" xfId="2897" xr:uid="{00000000-0005-0000-0000-0000510B0000}"/>
    <cellStyle name="t_model for lehman 19jul02_Bi weekly rollforward 12-13-07_Sheet3" xfId="2898" xr:uid="{00000000-0005-0000-0000-0000520B0000}"/>
    <cellStyle name="t_model for lehman 19jul02_Bi weekly rollforward 1-24-08" xfId="2899" xr:uid="{00000000-0005-0000-0000-0000530B0000}"/>
    <cellStyle name="t_model for lehman 19jul02_Bi weekly rollforward 1-24-08_Report 3" xfId="2900" xr:uid="{00000000-0005-0000-0000-0000540B0000}"/>
    <cellStyle name="t_model for lehman 19jul02_Bi weekly rollforward 1-24-08_Sheet2" xfId="2901" xr:uid="{00000000-0005-0000-0000-0000550B0000}"/>
    <cellStyle name="t_model for lehman 19jul02_Bi weekly rollforward 1-24-08_Sheet3" xfId="2902" xr:uid="{00000000-0005-0000-0000-0000560B0000}"/>
    <cellStyle name="t_model for lehman 19jul02_Bi weekly rollforward 1-9-08" xfId="2903" xr:uid="{00000000-0005-0000-0000-0000570B0000}"/>
    <cellStyle name="t_model for lehman 19jul02_Bi weekly rollforward 1-9-08_Report 3" xfId="2904" xr:uid="{00000000-0005-0000-0000-0000580B0000}"/>
    <cellStyle name="t_model for lehman 19jul02_Bi weekly rollforward 1-9-08_Sheet2" xfId="2905" xr:uid="{00000000-0005-0000-0000-0000590B0000}"/>
    <cellStyle name="t_model for lehman 19jul02_Bi weekly rollforward 1-9-08_Sheet3" xfId="2906" xr:uid="{00000000-0005-0000-0000-00005A0B0000}"/>
    <cellStyle name="t_model for lehman 19jul02_OptumHealth ACR Targets_110607v2" xfId="2907" xr:uid="{00000000-0005-0000-0000-00005B0B0000}"/>
    <cellStyle name="t_model for lehman 19jul02_OptumHealth ACR Targets_110607v2_Report 3" xfId="2908" xr:uid="{00000000-0005-0000-0000-00005C0B0000}"/>
    <cellStyle name="t_model for lehman 19jul02_OptumHealth ACR Targets_110607v2_Sheet2" xfId="2909" xr:uid="{00000000-0005-0000-0000-00005D0B0000}"/>
    <cellStyle name="t_model for lehman 19jul02_OptumHealth ACR Targets_110607v2_Sheet3" xfId="2910" xr:uid="{00000000-0005-0000-0000-00005E0B0000}"/>
    <cellStyle name="t_model for lehman 19jul02_Report 3" xfId="2911" xr:uid="{00000000-0005-0000-0000-00005F0B0000}"/>
    <cellStyle name="t_model for lehman 19jul02_Sheet2" xfId="2912" xr:uid="{00000000-0005-0000-0000-0000600B0000}"/>
    <cellStyle name="t_model for lehman 19jul02_Sheet3" xfId="2913" xr:uid="{00000000-0005-0000-0000-0000610B0000}"/>
    <cellStyle name="t_Report 3" xfId="2914" xr:uid="{00000000-0005-0000-0000-0000620B0000}"/>
    <cellStyle name="t_Revised Downside Case 25 July" xfId="2915" xr:uid="{00000000-0005-0000-0000-0000630B0000}"/>
    <cellStyle name="t_Revised Downside Case 25 July_Bi weekly rollforward 11 29 08 w DV updates" xfId="2916" xr:uid="{00000000-0005-0000-0000-0000640B0000}"/>
    <cellStyle name="t_Revised Downside Case 25 July_Bi weekly rollforward 11 29 08 w DV updates_Report 3" xfId="2917" xr:uid="{00000000-0005-0000-0000-0000650B0000}"/>
    <cellStyle name="t_Revised Downside Case 25 July_Bi weekly rollforward 11 29 08 w DV updates_Sheet2" xfId="2918" xr:uid="{00000000-0005-0000-0000-0000660B0000}"/>
    <cellStyle name="t_Revised Downside Case 25 July_Bi weekly rollforward 11 29 08 w DV updates_Sheet3" xfId="2919" xr:uid="{00000000-0005-0000-0000-0000670B0000}"/>
    <cellStyle name="t_Revised Downside Case 25 July_Bi weekly rollforward 12-13-07" xfId="2920" xr:uid="{00000000-0005-0000-0000-0000680B0000}"/>
    <cellStyle name="t_Revised Downside Case 25 July_Bi weekly rollforward 12-13-07_Report 3" xfId="2921" xr:uid="{00000000-0005-0000-0000-0000690B0000}"/>
    <cellStyle name="t_Revised Downside Case 25 July_Bi weekly rollforward 12-13-07_Sheet2" xfId="2922" xr:uid="{00000000-0005-0000-0000-00006A0B0000}"/>
    <cellStyle name="t_Revised Downside Case 25 July_Bi weekly rollforward 12-13-07_Sheet3" xfId="2923" xr:uid="{00000000-0005-0000-0000-00006B0B0000}"/>
    <cellStyle name="t_Revised Downside Case 25 July_Bi weekly rollforward 1-24-08" xfId="2924" xr:uid="{00000000-0005-0000-0000-00006C0B0000}"/>
    <cellStyle name="t_Revised Downside Case 25 July_Bi weekly rollforward 1-24-08_Report 3" xfId="2925" xr:uid="{00000000-0005-0000-0000-00006D0B0000}"/>
    <cellStyle name="t_Revised Downside Case 25 July_Bi weekly rollforward 1-24-08_Sheet2" xfId="2926" xr:uid="{00000000-0005-0000-0000-00006E0B0000}"/>
    <cellStyle name="t_Revised Downside Case 25 July_Bi weekly rollforward 1-24-08_Sheet3" xfId="2927" xr:uid="{00000000-0005-0000-0000-00006F0B0000}"/>
    <cellStyle name="t_Revised Downside Case 25 July_Bi weekly rollforward 1-9-08" xfId="2928" xr:uid="{00000000-0005-0000-0000-0000700B0000}"/>
    <cellStyle name="t_Revised Downside Case 25 July_Bi weekly rollforward 1-9-08_Report 3" xfId="2929" xr:uid="{00000000-0005-0000-0000-0000710B0000}"/>
    <cellStyle name="t_Revised Downside Case 25 July_Bi weekly rollforward 1-9-08_Sheet2" xfId="2930" xr:uid="{00000000-0005-0000-0000-0000720B0000}"/>
    <cellStyle name="t_Revised Downside Case 25 July_Bi weekly rollforward 1-9-08_Sheet3" xfId="2931" xr:uid="{00000000-0005-0000-0000-0000730B0000}"/>
    <cellStyle name="t_Revised Downside Case 25 July_OptumHealth ACR Targets_110607v2" xfId="2932" xr:uid="{00000000-0005-0000-0000-0000740B0000}"/>
    <cellStyle name="t_Revised Downside Case 25 July_OptumHealth ACR Targets_110607v2_Report 3" xfId="2933" xr:uid="{00000000-0005-0000-0000-0000750B0000}"/>
    <cellStyle name="t_Revised Downside Case 25 July_OptumHealth ACR Targets_110607v2_Sheet2" xfId="2934" xr:uid="{00000000-0005-0000-0000-0000760B0000}"/>
    <cellStyle name="t_Revised Downside Case 25 July_OptumHealth ACR Targets_110607v2_Sheet3" xfId="2935" xr:uid="{00000000-0005-0000-0000-0000770B0000}"/>
    <cellStyle name="t_Revised Downside Case 25 July_Report 3" xfId="2936" xr:uid="{00000000-0005-0000-0000-0000780B0000}"/>
    <cellStyle name="t_Revised Downside Case 25 July_Sheet2" xfId="2937" xr:uid="{00000000-0005-0000-0000-0000790B0000}"/>
    <cellStyle name="t_Revised Downside Case 25 July_Sheet3" xfId="2938" xr:uid="{00000000-0005-0000-0000-00007A0B0000}"/>
    <cellStyle name="t_Sheet2" xfId="2939" xr:uid="{00000000-0005-0000-0000-00007B0B0000}"/>
    <cellStyle name="t_Sheet3" xfId="2940" xr:uid="{00000000-0005-0000-0000-00007C0B0000}"/>
    <cellStyle name="t_Valuation" xfId="2941" xr:uid="{00000000-0005-0000-0000-00007D0B0000}"/>
    <cellStyle name="t_Valuation_Bi weekly rollforward 11 29 08 w DV updates" xfId="2942" xr:uid="{00000000-0005-0000-0000-00007E0B0000}"/>
    <cellStyle name="t_Valuation_Bi weekly rollforward 11 29 08 w DV updates_Report 3" xfId="2943" xr:uid="{00000000-0005-0000-0000-00007F0B0000}"/>
    <cellStyle name="t_Valuation_Bi weekly rollforward 11 29 08 w DV updates_Sheet2" xfId="2944" xr:uid="{00000000-0005-0000-0000-0000800B0000}"/>
    <cellStyle name="t_Valuation_Bi weekly rollforward 11 29 08 w DV updates_Sheet3" xfId="2945" xr:uid="{00000000-0005-0000-0000-0000810B0000}"/>
    <cellStyle name="t_Valuation_Bi weekly rollforward 12-13-07" xfId="2946" xr:uid="{00000000-0005-0000-0000-0000820B0000}"/>
    <cellStyle name="t_Valuation_Bi weekly rollforward 12-13-07_Report 3" xfId="2947" xr:uid="{00000000-0005-0000-0000-0000830B0000}"/>
    <cellStyle name="t_Valuation_Bi weekly rollforward 12-13-07_Sheet2" xfId="2948" xr:uid="{00000000-0005-0000-0000-0000840B0000}"/>
    <cellStyle name="t_Valuation_Bi weekly rollforward 12-13-07_Sheet3" xfId="2949" xr:uid="{00000000-0005-0000-0000-0000850B0000}"/>
    <cellStyle name="t_Valuation_Bi weekly rollforward 1-24-08" xfId="2950" xr:uid="{00000000-0005-0000-0000-0000860B0000}"/>
    <cellStyle name="t_Valuation_Bi weekly rollforward 1-24-08_Report 3" xfId="2951" xr:uid="{00000000-0005-0000-0000-0000870B0000}"/>
    <cellStyle name="t_Valuation_Bi weekly rollforward 1-24-08_Sheet2" xfId="2952" xr:uid="{00000000-0005-0000-0000-0000880B0000}"/>
    <cellStyle name="t_Valuation_Bi weekly rollforward 1-24-08_Sheet3" xfId="2953" xr:uid="{00000000-0005-0000-0000-0000890B0000}"/>
    <cellStyle name="t_Valuation_Bi weekly rollforward 1-9-08" xfId="2954" xr:uid="{00000000-0005-0000-0000-00008A0B0000}"/>
    <cellStyle name="t_Valuation_Bi weekly rollforward 1-9-08_Report 3" xfId="2955" xr:uid="{00000000-0005-0000-0000-00008B0B0000}"/>
    <cellStyle name="t_Valuation_Bi weekly rollforward 1-9-08_Sheet2" xfId="2956" xr:uid="{00000000-0005-0000-0000-00008C0B0000}"/>
    <cellStyle name="t_Valuation_Bi weekly rollforward 1-9-08_Sheet3" xfId="2957" xr:uid="{00000000-0005-0000-0000-00008D0B0000}"/>
    <cellStyle name="t_Valuation_OptumHealth ACR Targets_110607v2" xfId="2958" xr:uid="{00000000-0005-0000-0000-00008E0B0000}"/>
    <cellStyle name="t_Valuation_OptumHealth ACR Targets_110607v2_Report 3" xfId="2959" xr:uid="{00000000-0005-0000-0000-00008F0B0000}"/>
    <cellStyle name="t_Valuation_OptumHealth ACR Targets_110607v2_Sheet2" xfId="2960" xr:uid="{00000000-0005-0000-0000-0000900B0000}"/>
    <cellStyle name="t_Valuation_OptumHealth ACR Targets_110607v2_Sheet3" xfId="2961" xr:uid="{00000000-0005-0000-0000-0000910B0000}"/>
    <cellStyle name="t_Valuation_Report 3" xfId="2962" xr:uid="{00000000-0005-0000-0000-0000920B0000}"/>
    <cellStyle name="t_Valuation_Sheet2" xfId="2963" xr:uid="{00000000-0005-0000-0000-0000930B0000}"/>
    <cellStyle name="t_Valuation_Sheet3" xfId="2964" xr:uid="{00000000-0005-0000-0000-0000940B0000}"/>
    <cellStyle name="t_Viterra LBO model - Dec02 - v20" xfId="2965" xr:uid="{00000000-0005-0000-0000-0000950B0000}"/>
    <cellStyle name="Table Col Head" xfId="2966" xr:uid="{00000000-0005-0000-0000-0000960B0000}"/>
    <cellStyle name="table column heading" xfId="2967" xr:uid="{00000000-0005-0000-0000-0000970B0000}"/>
    <cellStyle name="Table Head" xfId="2968" xr:uid="{00000000-0005-0000-0000-0000980B0000}"/>
    <cellStyle name="Table Head Aligned" xfId="2969" xr:uid="{00000000-0005-0000-0000-0000990B0000}"/>
    <cellStyle name="Table Head Blue" xfId="2970" xr:uid="{00000000-0005-0000-0000-00009A0B0000}"/>
    <cellStyle name="Table Head Green" xfId="2971" xr:uid="{00000000-0005-0000-0000-00009B0B0000}"/>
    <cellStyle name="Table Head_1g conso3" xfId="2972" xr:uid="{00000000-0005-0000-0000-00009C0B0000}"/>
    <cellStyle name="Table Sub Head" xfId="2973" xr:uid="{00000000-0005-0000-0000-00009D0B0000}"/>
    <cellStyle name="Table Text" xfId="2974" xr:uid="{00000000-0005-0000-0000-00009E0B0000}"/>
    <cellStyle name="Table Title" xfId="2975" xr:uid="{00000000-0005-0000-0000-00009F0B0000}"/>
    <cellStyle name="Table Units" xfId="2976" xr:uid="{00000000-0005-0000-0000-0000A00B0000}"/>
    <cellStyle name="Table_Header" xfId="2977" xr:uid="{00000000-0005-0000-0000-0000A10B0000}"/>
    <cellStyle name="TableBase" xfId="2978" xr:uid="{00000000-0005-0000-0000-0000A20B0000}"/>
    <cellStyle name="TableColumnHeading" xfId="2979" xr:uid="{00000000-0005-0000-0000-0000A30B0000}"/>
    <cellStyle name="TableHead" xfId="2980" xr:uid="{00000000-0005-0000-0000-0000A40B0000}"/>
    <cellStyle name="TableSubTitleItalic" xfId="2981" xr:uid="{00000000-0005-0000-0000-0000A50B0000}"/>
    <cellStyle name="TableText" xfId="2982" xr:uid="{00000000-0005-0000-0000-0000A60B0000}"/>
    <cellStyle name="TableTitle" xfId="2983" xr:uid="{00000000-0005-0000-0000-0000A70B0000}"/>
    <cellStyle name="text" xfId="2984" xr:uid="{00000000-0005-0000-0000-0000A80B0000}"/>
    <cellStyle name="Text [3]" xfId="2985" xr:uid="{00000000-0005-0000-0000-0000A90B0000}"/>
    <cellStyle name="Text [5]" xfId="2986" xr:uid="{00000000-0005-0000-0000-0000AA0B0000}"/>
    <cellStyle name="Text 1" xfId="2987" xr:uid="{00000000-0005-0000-0000-0000AB0B0000}"/>
    <cellStyle name="Text 8" xfId="2988" xr:uid="{00000000-0005-0000-0000-0000AC0B0000}"/>
    <cellStyle name="text center" xfId="2989" xr:uid="{00000000-0005-0000-0000-0000AD0B0000}"/>
    <cellStyle name="Text Head 1" xfId="2990" xr:uid="{00000000-0005-0000-0000-0000AE0B0000}"/>
    <cellStyle name="Text Wrap" xfId="2991" xr:uid="{00000000-0005-0000-0000-0000AF0B0000}"/>
    <cellStyle name="Text_0+12 Care Solutions WD7 1.10.08 v3 - to SCS" xfId="2992" xr:uid="{00000000-0005-0000-0000-0000B00B0000}"/>
    <cellStyle name="text2" xfId="2993" xr:uid="{00000000-0005-0000-0000-0000B10B0000}"/>
    <cellStyle name="ThousandDollar" xfId="2994" xr:uid="{00000000-0005-0000-0000-0000B20B0000}"/>
    <cellStyle name="Time" xfId="2995" xr:uid="{00000000-0005-0000-0000-0000B30B0000}"/>
    <cellStyle name="Times 10" xfId="2996" xr:uid="{00000000-0005-0000-0000-0000B40B0000}"/>
    <cellStyle name="Times 12" xfId="2997" xr:uid="{00000000-0005-0000-0000-0000B50B0000}"/>
    <cellStyle name="times roman" xfId="2998" xr:uid="{00000000-0005-0000-0000-0000B60B0000}"/>
    <cellStyle name="Title - PROJECT" xfId="2999" xr:uid="{00000000-0005-0000-0000-0000B70B0000}"/>
    <cellStyle name="Title - Underline" xfId="3000" xr:uid="{00000000-0005-0000-0000-0000B80B0000}"/>
    <cellStyle name="Title 2" xfId="70" xr:uid="{00000000-0005-0000-0000-0000B90B0000}"/>
    <cellStyle name="Title 3" xfId="3001" xr:uid="{00000000-0005-0000-0000-0000BA0B0000}"/>
    <cellStyle name="Title top" xfId="3002" xr:uid="{00000000-0005-0000-0000-0000BB0B0000}"/>
    <cellStyle name="title1" xfId="3003" xr:uid="{00000000-0005-0000-0000-0000BC0B0000}"/>
    <cellStyle name="Title10" xfId="3004" xr:uid="{00000000-0005-0000-0000-0000BD0B0000}"/>
    <cellStyle name="Title2" xfId="3005" xr:uid="{00000000-0005-0000-0000-0000BE0B0000}"/>
    <cellStyle name="Title3" xfId="3006" xr:uid="{00000000-0005-0000-0000-0000BF0B0000}"/>
    <cellStyle name="Title8" xfId="3007" xr:uid="{00000000-0005-0000-0000-0000C00B0000}"/>
    <cellStyle name="Title8Left" xfId="3008" xr:uid="{00000000-0005-0000-0000-0000C10B0000}"/>
    <cellStyle name="TitleCenter" xfId="3009" xr:uid="{00000000-0005-0000-0000-0000C20B0000}"/>
    <cellStyle name="TitleLeft" xfId="3010" xr:uid="{00000000-0005-0000-0000-0000C30B0000}"/>
    <cellStyle name="Titles" xfId="3011" xr:uid="{00000000-0005-0000-0000-0000C40B0000}"/>
    <cellStyle name="Titles - Col. Headings" xfId="3012" xr:uid="{00000000-0005-0000-0000-0000C50B0000}"/>
    <cellStyle name="Titles - Other" xfId="3013" xr:uid="{00000000-0005-0000-0000-0000C60B0000}"/>
    <cellStyle name="Top_$" xfId="3014" xr:uid="{00000000-0005-0000-0000-0000C70B0000}"/>
    <cellStyle name="topline" xfId="3015" xr:uid="{00000000-0005-0000-0000-0000C80B0000}"/>
    <cellStyle name="TopMinorSeparator" xfId="3016" xr:uid="{00000000-0005-0000-0000-0000C90B0000}"/>
    <cellStyle name="Total 2" xfId="71" xr:uid="{00000000-0005-0000-0000-0000CA0B0000}"/>
    <cellStyle name="Total 3" xfId="3017" xr:uid="{00000000-0005-0000-0000-0000CB0B0000}"/>
    <cellStyle name="Total Bold" xfId="3018" xr:uid="{00000000-0005-0000-0000-0000CC0B0000}"/>
    <cellStyle name="TransVal" xfId="3019" xr:uid="{00000000-0005-0000-0000-0000CD0B0000}"/>
    <cellStyle name="ubordinated Debt" xfId="3020" xr:uid="{00000000-0005-0000-0000-0000CE0B0000}"/>
    <cellStyle name="Underline_Double" xfId="3021" xr:uid="{00000000-0005-0000-0000-0000CF0B0000}"/>
    <cellStyle name="UNLocked" xfId="3022" xr:uid="{00000000-0005-0000-0000-0000D00B0000}"/>
    <cellStyle name="Update" xfId="3023" xr:uid="{00000000-0005-0000-0000-0000D10B0000}"/>
    <cellStyle name="UserOptional" xfId="3024" xr:uid="{00000000-0005-0000-0000-0000D20B0000}"/>
    <cellStyle name="v" xfId="3025" xr:uid="{00000000-0005-0000-0000-0000D30B0000}"/>
    <cellStyle name="v_Bi weekly rollforward 11 29 08 w DV updates" xfId="3026" xr:uid="{00000000-0005-0000-0000-0000D40B0000}"/>
    <cellStyle name="v_Bi weekly rollforward 12-13-07" xfId="3027" xr:uid="{00000000-0005-0000-0000-0000D50B0000}"/>
    <cellStyle name="v_Bi weekly rollforward 1-24-08" xfId="3028" xr:uid="{00000000-0005-0000-0000-0000D60B0000}"/>
    <cellStyle name="v_Bi weekly rollforward 1-9-08" xfId="3029" xr:uid="{00000000-0005-0000-0000-0000D70B0000}"/>
    <cellStyle name="v_GBS Bi_Weekly 02-06-08" xfId="3030" xr:uid="{00000000-0005-0000-0000-0000D80B0000}"/>
    <cellStyle name="v_OptumHealth ACR Targets_110607v2" xfId="3031" xr:uid="{00000000-0005-0000-0000-0000D90B0000}"/>
    <cellStyle name="Validation" xfId="3032" xr:uid="{00000000-0005-0000-0000-0000DA0B0000}"/>
    <cellStyle name="VersionHeader" xfId="3033" xr:uid="{00000000-0005-0000-0000-0000DB0B0000}"/>
    <cellStyle name="Währung [0]_PLDT" xfId="3034" xr:uid="{00000000-0005-0000-0000-0000DC0B0000}"/>
    <cellStyle name="Währung_PLDT" xfId="3035" xr:uid="{00000000-0005-0000-0000-0000DD0B0000}"/>
    <cellStyle name="Warning Text 2" xfId="72" xr:uid="{00000000-0005-0000-0000-0000DE0B0000}"/>
    <cellStyle name="Warning Text 3" xfId="3036" xr:uid="{00000000-0005-0000-0000-0000DF0B0000}"/>
    <cellStyle name="White" xfId="3037" xr:uid="{00000000-0005-0000-0000-0000E00B0000}"/>
    <cellStyle name="WhiteCells" xfId="3038" xr:uid="{00000000-0005-0000-0000-0000E10B0000}"/>
    <cellStyle name="WhitePattern" xfId="3039" xr:uid="{00000000-0005-0000-0000-0000E20B0000}"/>
    <cellStyle name="WhitePattern1" xfId="3040" xr:uid="{00000000-0005-0000-0000-0000E30B0000}"/>
    <cellStyle name="WhiteText" xfId="3041" xr:uid="{00000000-0005-0000-0000-0000E40B0000}"/>
    <cellStyle name="WingDing" xfId="3042" xr:uid="{00000000-0005-0000-0000-0000E50B0000}"/>
    <cellStyle name="xstyle" xfId="3043" xr:uid="{00000000-0005-0000-0000-0000E60B0000}"/>
    <cellStyle name="y" xfId="3044" xr:uid="{00000000-0005-0000-0000-0000E70B0000}"/>
    <cellStyle name="y_Citrix_2pgr2" xfId="3045" xr:uid="{00000000-0005-0000-0000-0000E80B0000}"/>
    <cellStyle name="y_financial summary" xfId="3046" xr:uid="{00000000-0005-0000-0000-0000E90B0000}"/>
    <cellStyle name="y_financial summary_Report 3" xfId="3047" xr:uid="{00000000-0005-0000-0000-0000EA0B0000}"/>
    <cellStyle name="y_financial summary_Sheet2" xfId="3048" xr:uid="{00000000-0005-0000-0000-0000EB0B0000}"/>
    <cellStyle name="y_financial summary_Sheet3" xfId="3049" xr:uid="{00000000-0005-0000-0000-0000EC0B0000}"/>
    <cellStyle name="y_Lightning 4-pager_v1_orb" xfId="3050" xr:uid="{00000000-0005-0000-0000-0000ED0B0000}"/>
    <cellStyle name="y_Lightning 4-pager_v1_orb_Report 3" xfId="3051" xr:uid="{00000000-0005-0000-0000-0000EE0B0000}"/>
    <cellStyle name="y_Lightning 4-pager_v1_orb_Sheet2" xfId="3052" xr:uid="{00000000-0005-0000-0000-0000EF0B0000}"/>
    <cellStyle name="y_Lightning 4-pager_v1_orb_Sheet3" xfId="3053" xr:uid="{00000000-0005-0000-0000-0000F00B0000}"/>
    <cellStyle name="Year" xfId="3054" xr:uid="{00000000-0005-0000-0000-0000F10B0000}"/>
    <cellStyle name="YearInput" xfId="3055" xr:uid="{00000000-0005-0000-0000-0000F20B0000}"/>
    <cellStyle name="YearInputBk" xfId="3056" xr:uid="{00000000-0005-0000-0000-0000F30B0000}"/>
    <cellStyle name="YearInputBu" xfId="3057" xr:uid="{00000000-0005-0000-0000-0000F40B0000}"/>
    <cellStyle name="yellow" xfId="3058" xr:uid="{00000000-0005-0000-0000-0000F50B0000}"/>
    <cellStyle name="Yen" xfId="3059" xr:uid="{00000000-0005-0000-0000-0000F60B0000}"/>
    <cellStyle name="Yes/No" xfId="3060" xr:uid="{00000000-0005-0000-0000-0000F70B0000}"/>
    <cellStyle name="Yes_No" xfId="3061" xr:uid="{00000000-0005-0000-0000-0000F80B0000}"/>
  </cellStyles>
  <dxfs count="0"/>
  <tableStyles count="0" defaultTableStyle="TableStyleMedium2" defaultPivotStyle="PivotStyleLight16"/>
  <colors>
    <mruColors>
      <color rgb="FF66FF66"/>
      <color rgb="FF99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Drop" dropLines="4" dropStyle="combo" dx="16" fmlaLink="$O$29" fmlaRange="$O$30:$O$33" sel="1" val="0"/>
</file>

<file path=xl/ctrlProps/ctrlProp2.xml><?xml version="1.0" encoding="utf-8"?>
<formControlPr xmlns="http://schemas.microsoft.com/office/spreadsheetml/2009/9/main" objectType="Drop" dropLines="7" dropStyle="combo" dx="16" fmlaLink="$O$15" fmlaRange="$O$16:$O$22" sel="2" val="0"/>
</file>

<file path=xl/ctrlProps/ctrlProp3.xml><?xml version="1.0" encoding="utf-8"?>
<formControlPr xmlns="http://schemas.microsoft.com/office/spreadsheetml/2009/9/main" objectType="Drop" dropLines="2" dropStyle="combo" dx="16" fmlaLink="$O$24" fmlaRange="$O$25:$O$26" sel="1" val="0"/>
</file>

<file path=xl/ctrlProps/ctrlProp4.xml><?xml version="1.0" encoding="utf-8"?>
<formControlPr xmlns="http://schemas.microsoft.com/office/spreadsheetml/2009/9/main" objectType="Drop" dropLines="7" dropStyle="combo" dx="16" fmlaLink="$O$35" fmlaRange="$O$36:$O$46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28</xdr:row>
          <xdr:rowOff>6350</xdr:rowOff>
        </xdr:from>
        <xdr:to>
          <xdr:col>18</xdr:col>
          <xdr:colOff>606425</xdr:colOff>
          <xdr:row>29</xdr:row>
          <xdr:rowOff>25400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17633</xdr:colOff>
      <xdr:row>1</xdr:row>
      <xdr:rowOff>65852</xdr:rowOff>
    </xdr:from>
    <xdr:to>
      <xdr:col>6</xdr:col>
      <xdr:colOff>190494</xdr:colOff>
      <xdr:row>6</xdr:row>
      <xdr:rowOff>181860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508" y="272227"/>
          <a:ext cx="2538236" cy="10790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20</xdr:row>
          <xdr:rowOff>6350</xdr:rowOff>
        </xdr:from>
        <xdr:to>
          <xdr:col>18</xdr:col>
          <xdr:colOff>606425</xdr:colOff>
          <xdr:row>20</xdr:row>
          <xdr:rowOff>304800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25400</xdr:colOff>
          <xdr:row>24</xdr:row>
          <xdr:rowOff>6350</xdr:rowOff>
        </xdr:from>
        <xdr:to>
          <xdr:col>19</xdr:col>
          <xdr:colOff>3175</xdr:colOff>
          <xdr:row>25</xdr:row>
          <xdr:rowOff>6350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16</xdr:row>
          <xdr:rowOff>6350</xdr:rowOff>
        </xdr:from>
        <xdr:to>
          <xdr:col>18</xdr:col>
          <xdr:colOff>606425</xdr:colOff>
          <xdr:row>16</xdr:row>
          <xdr:rowOff>304800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ACCRUAL/2000DC/10_00dc/DCLa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_x0000_ÿ"/>
      <sheetName val="General"/>
      <sheetName val="Hospital "/>
      <sheetName val="Medical "/>
      <sheetName val="DCLag"/>
      <sheetName val="2009 Oct Guidance SEC Format"/>
      <sheetName val="Q3 Forecast Scenarios Aud Com"/>
      <sheetName val="Plan Cost Centers- Final  "/>
      <sheetName val="Revenue"/>
      <sheetName val="Exhibit II"/>
      <sheetName val="INDEX"/>
      <sheetName val="Appendix A-Region"/>
      <sheetName val="****"/>
      <sheetName val="Lookups"/>
      <sheetName val="June 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50"/>
  <sheetViews>
    <sheetView showGridLines="0" tabSelected="1" zoomScale="75" zoomScaleNormal="75" workbookViewId="0"/>
  </sheetViews>
  <sheetFormatPr defaultColWidth="9.140625" defaultRowHeight="15.6"/>
  <cols>
    <col min="1" max="1" width="2.42578125" style="1" customWidth="1"/>
    <col min="2" max="2" width="3.5703125" style="1" customWidth="1"/>
    <col min="3" max="3" width="2.85546875" style="1" customWidth="1"/>
    <col min="4" max="4" width="3" style="1" customWidth="1"/>
    <col min="5" max="5" width="18.85546875" style="1" customWidth="1"/>
    <col min="6" max="6" width="10.5703125" style="1" customWidth="1"/>
    <col min="7" max="7" width="13" style="1" customWidth="1"/>
    <col min="8" max="8" width="15.5703125" style="1" customWidth="1"/>
    <col min="9" max="9" width="13" style="1" customWidth="1"/>
    <col min="10" max="10" width="26.85546875" style="1" customWidth="1"/>
    <col min="11" max="11" width="3.5703125" style="1" customWidth="1"/>
    <col min="12" max="12" width="9.140625" style="1"/>
    <col min="13" max="13" width="24.5703125" style="1" hidden="1" customWidth="1"/>
    <col min="14" max="14" width="2.42578125" style="149" hidden="1" customWidth="1"/>
    <col min="15" max="15" width="20.5703125" style="1" hidden="1" customWidth="1"/>
    <col min="16" max="16" width="2.42578125" style="1" hidden="1" customWidth="1"/>
    <col min="17" max="17" width="0" style="1" hidden="1" customWidth="1"/>
    <col min="18" max="16384" width="9.140625" style="1"/>
  </cols>
  <sheetData>
    <row r="1" spans="2:16" ht="15.95" thickBot="1">
      <c r="N1" s="148"/>
      <c r="O1" s="3" t="s">
        <v>0</v>
      </c>
      <c r="P1" s="2"/>
    </row>
    <row r="2" spans="2:16">
      <c r="B2" s="4"/>
      <c r="C2" s="5"/>
      <c r="D2" s="5"/>
      <c r="E2" s="5"/>
      <c r="F2" s="5"/>
      <c r="G2" s="5"/>
      <c r="H2" s="5"/>
      <c r="I2" s="5"/>
      <c r="J2" s="207" t="str">
        <f>"Report Submission #: "&amp;INDEX($O$36:$O$46,MATCH($O$35,$N$36:$N$46,0))</f>
        <v>Report Submission #: -</v>
      </c>
      <c r="K2" s="6"/>
      <c r="N2" s="148"/>
      <c r="O2" s="3" t="s">
        <v>1</v>
      </c>
      <c r="P2" s="2"/>
    </row>
    <row r="3" spans="2:16">
      <c r="B3" s="7"/>
      <c r="C3" s="8"/>
      <c r="D3" s="8"/>
      <c r="E3" s="8"/>
      <c r="F3" s="8"/>
      <c r="G3" s="8"/>
      <c r="H3" s="8"/>
      <c r="I3" s="8"/>
      <c r="J3" s="8"/>
      <c r="K3" s="9"/>
      <c r="N3" s="147"/>
      <c r="O3" s="25"/>
      <c r="P3" s="25"/>
    </row>
    <row r="4" spans="2:16">
      <c r="B4" s="7"/>
      <c r="C4" s="8"/>
      <c r="D4" s="8"/>
      <c r="E4" s="8"/>
      <c r="F4" s="8"/>
      <c r="G4" s="8"/>
      <c r="H4" s="8"/>
      <c r="I4" s="8"/>
      <c r="J4" s="8"/>
      <c r="K4" s="9"/>
      <c r="N4" s="147"/>
      <c r="O4" s="25"/>
      <c r="P4" s="25"/>
    </row>
    <row r="5" spans="2:16">
      <c r="B5" s="7"/>
      <c r="C5" s="8"/>
      <c r="D5" s="8"/>
      <c r="E5" s="8"/>
      <c r="F5" s="8"/>
      <c r="G5" s="8"/>
      <c r="H5" s="8"/>
      <c r="I5" s="8"/>
      <c r="J5" s="8"/>
      <c r="K5" s="9"/>
      <c r="N5" s="147"/>
      <c r="O5" s="25"/>
      <c r="P5" s="25"/>
    </row>
    <row r="6" spans="2:16">
      <c r="B6" s="7"/>
      <c r="C6" s="8"/>
      <c r="D6" s="8"/>
      <c r="E6" s="8"/>
      <c r="F6" s="8"/>
      <c r="G6" s="8"/>
      <c r="H6" s="8"/>
      <c r="I6" s="8"/>
      <c r="J6" s="8"/>
      <c r="K6" s="9"/>
      <c r="N6" s="147"/>
      <c r="O6" s="25"/>
      <c r="P6" s="25"/>
    </row>
    <row r="7" spans="2:16">
      <c r="B7" s="7"/>
      <c r="C7" s="8"/>
      <c r="D7" s="8"/>
      <c r="E7" s="8"/>
      <c r="F7" s="8"/>
      <c r="G7" s="8"/>
      <c r="H7" s="8"/>
      <c r="I7" s="8"/>
      <c r="J7" s="8"/>
      <c r="K7" s="9"/>
      <c r="N7" s="147"/>
      <c r="O7" s="25"/>
      <c r="P7" s="25"/>
    </row>
    <row r="8" spans="2:16">
      <c r="B8" s="7"/>
      <c r="C8" s="8"/>
      <c r="D8" s="8"/>
      <c r="E8" s="8"/>
      <c r="F8" s="8"/>
      <c r="G8" s="8"/>
      <c r="H8" s="8"/>
      <c r="I8" s="8"/>
      <c r="J8" s="8"/>
      <c r="K8" s="9"/>
      <c r="M8" s="51"/>
      <c r="N8" s="147"/>
      <c r="O8" s="25"/>
      <c r="P8" s="25"/>
    </row>
    <row r="9" spans="2:16" ht="20.100000000000001">
      <c r="B9" s="7"/>
      <c r="C9" s="10" t="s">
        <v>2</v>
      </c>
      <c r="D9" s="11"/>
      <c r="E9" s="11"/>
      <c r="F9" s="11"/>
      <c r="G9" s="8"/>
      <c r="H9" s="8"/>
      <c r="I9" s="8"/>
      <c r="J9" s="8"/>
      <c r="K9" s="9"/>
      <c r="M9" s="51"/>
      <c r="N9" s="147"/>
      <c r="O9" s="25"/>
      <c r="P9" s="25"/>
    </row>
    <row r="10" spans="2:16" ht="20.100000000000001">
      <c r="B10" s="7"/>
      <c r="C10" s="10" t="s">
        <v>3</v>
      </c>
      <c r="D10" s="11"/>
      <c r="E10" s="11"/>
      <c r="F10" s="11"/>
      <c r="G10" s="8"/>
      <c r="H10" s="8"/>
      <c r="I10" s="8"/>
      <c r="J10" s="8"/>
      <c r="K10" s="9"/>
      <c r="M10" s="51"/>
      <c r="N10" s="147"/>
      <c r="O10" s="25"/>
      <c r="P10" s="25"/>
    </row>
    <row r="11" spans="2:16" ht="5.0999999999999996" customHeight="1">
      <c r="B11" s="7"/>
      <c r="C11" s="10"/>
      <c r="D11" s="11"/>
      <c r="E11" s="11"/>
      <c r="F11" s="11"/>
      <c r="G11" s="8"/>
      <c r="H11" s="8"/>
      <c r="I11" s="8"/>
      <c r="J11" s="8"/>
      <c r="K11" s="9"/>
      <c r="M11" s="51"/>
      <c r="N11" s="147"/>
      <c r="O11" s="25"/>
      <c r="P11" s="25"/>
    </row>
    <row r="12" spans="2:16" ht="20.100000000000001">
      <c r="B12" s="7"/>
      <c r="C12" s="10" t="s">
        <v>4</v>
      </c>
      <c r="D12" s="11"/>
      <c r="E12" s="11"/>
      <c r="F12" s="11"/>
      <c r="G12" s="8"/>
      <c r="H12" s="8"/>
      <c r="I12" s="8"/>
      <c r="J12" s="8"/>
      <c r="K12" s="9"/>
      <c r="M12" s="51"/>
      <c r="N12" s="147"/>
      <c r="O12" s="25"/>
      <c r="P12" s="25"/>
    </row>
    <row r="13" spans="2:16" ht="5.0999999999999996" customHeight="1">
      <c r="B13" s="7"/>
      <c r="C13" s="10"/>
      <c r="D13" s="11"/>
      <c r="E13" s="11"/>
      <c r="F13" s="11"/>
      <c r="G13" s="8"/>
      <c r="H13" s="8"/>
      <c r="I13" s="8"/>
      <c r="J13" s="8"/>
      <c r="K13" s="9"/>
      <c r="M13" s="51"/>
      <c r="N13" s="147"/>
      <c r="O13" s="25"/>
      <c r="P13" s="25"/>
    </row>
    <row r="14" spans="2:16" ht="20.100000000000001">
      <c r="B14" s="7"/>
      <c r="C14" s="10" t="s">
        <v>5</v>
      </c>
      <c r="D14" s="11"/>
      <c r="E14" s="11"/>
      <c r="F14" s="11"/>
      <c r="G14" s="8"/>
      <c r="H14" s="8"/>
      <c r="I14" s="8"/>
      <c r="J14" s="8"/>
      <c r="K14" s="9"/>
      <c r="M14" s="51"/>
      <c r="N14" s="147"/>
      <c r="O14" s="25"/>
      <c r="P14" s="25"/>
    </row>
    <row r="15" spans="2:16" ht="18">
      <c r="B15" s="7"/>
      <c r="C15" s="12"/>
      <c r="D15" s="11"/>
      <c r="E15" s="11"/>
      <c r="F15" s="11"/>
      <c r="G15" s="8"/>
      <c r="H15" s="8"/>
      <c r="I15" s="8"/>
      <c r="J15" s="8"/>
      <c r="K15" s="9"/>
      <c r="M15" s="206" t="s">
        <v>6</v>
      </c>
      <c r="O15" s="13">
        <v>2</v>
      </c>
    </row>
    <row r="16" spans="2:16" ht="18" thickBot="1">
      <c r="B16" s="14"/>
      <c r="C16" s="15"/>
      <c r="D16" s="16"/>
      <c r="E16" s="16"/>
      <c r="F16" s="16"/>
      <c r="G16" s="16"/>
      <c r="H16" s="16"/>
      <c r="I16" s="16"/>
      <c r="J16" s="16"/>
      <c r="K16" s="17"/>
      <c r="M16" s="1" t="s">
        <v>7</v>
      </c>
      <c r="N16" s="149">
        <v>1</v>
      </c>
      <c r="O16" s="234">
        <v>2018</v>
      </c>
    </row>
    <row r="17" spans="2:16" ht="24.95" customHeight="1" thickBot="1">
      <c r="B17" s="4"/>
      <c r="C17" s="19" t="s">
        <v>8</v>
      </c>
      <c r="D17" s="19"/>
      <c r="E17" s="19"/>
      <c r="F17" s="107"/>
      <c r="G17" s="108"/>
      <c r="H17" s="108"/>
      <c r="I17" s="108"/>
      <c r="J17" s="109"/>
      <c r="K17" s="20"/>
      <c r="N17" s="149">
        <v>2</v>
      </c>
      <c r="O17" s="234">
        <v>2019</v>
      </c>
    </row>
    <row r="18" spans="2:16" ht="9" customHeight="1">
      <c r="B18" s="7"/>
      <c r="C18" s="18"/>
      <c r="D18" s="18"/>
      <c r="E18" s="18"/>
      <c r="F18" s="89"/>
      <c r="G18" s="89"/>
      <c r="H18" s="89"/>
      <c r="I18" s="89"/>
      <c r="J18" s="89"/>
      <c r="K18" s="21"/>
      <c r="N18" s="149">
        <v>3</v>
      </c>
      <c r="O18" s="234">
        <v>2020</v>
      </c>
    </row>
    <row r="19" spans="2:16" ht="15" customHeight="1">
      <c r="B19" s="7"/>
      <c r="C19" s="18"/>
      <c r="D19" s="18"/>
      <c r="E19" s="18"/>
      <c r="F19" s="89"/>
      <c r="G19" s="89"/>
      <c r="H19" s="89"/>
      <c r="I19" s="89"/>
      <c r="J19" s="89"/>
      <c r="K19" s="21"/>
      <c r="M19" s="1" t="s">
        <v>6</v>
      </c>
      <c r="N19" s="149">
        <v>4</v>
      </c>
      <c r="O19" s="234">
        <v>2021</v>
      </c>
    </row>
    <row r="20" spans="2:16" ht="15" customHeight="1">
      <c r="B20" s="7"/>
      <c r="C20" s="18"/>
      <c r="D20" s="18"/>
      <c r="E20" s="18"/>
      <c r="F20" s="89"/>
      <c r="G20" s="89"/>
      <c r="H20" s="89"/>
      <c r="I20" s="89"/>
      <c r="J20" s="89"/>
      <c r="K20" s="21"/>
      <c r="M20" s="1" t="s">
        <v>9</v>
      </c>
      <c r="N20" s="149">
        <v>5</v>
      </c>
      <c r="O20" s="234">
        <v>2022</v>
      </c>
    </row>
    <row r="21" spans="2:16" ht="24.95" customHeight="1" thickBot="1">
      <c r="B21" s="7"/>
      <c r="C21" s="18" t="s">
        <v>10</v>
      </c>
      <c r="D21" s="18"/>
      <c r="E21" s="18"/>
      <c r="F21" s="89"/>
      <c r="G21" s="89"/>
      <c r="H21" s="89"/>
      <c r="I21" s="89"/>
      <c r="J21" s="157">
        <f>VLOOKUP($O$15,$N$16:$O$22,2,0)</f>
        <v>2019</v>
      </c>
      <c r="K21" s="21"/>
      <c r="N21" s="149">
        <v>6</v>
      </c>
      <c r="O21" s="234">
        <v>2023</v>
      </c>
    </row>
    <row r="22" spans="2:16" ht="8.1" customHeight="1">
      <c r="B22" s="7"/>
      <c r="C22" s="18"/>
      <c r="D22" s="18"/>
      <c r="E22" s="18"/>
      <c r="F22" s="89"/>
      <c r="G22" s="89"/>
      <c r="H22" s="89"/>
      <c r="I22" s="89"/>
      <c r="J22" s="22"/>
      <c r="K22" s="21"/>
      <c r="N22" s="149">
        <v>7</v>
      </c>
      <c r="O22" s="234">
        <v>2024</v>
      </c>
    </row>
    <row r="23" spans="2:16" ht="15" customHeight="1">
      <c r="B23" s="7"/>
      <c r="C23" s="18"/>
      <c r="D23" s="18"/>
      <c r="E23" s="18"/>
      <c r="F23" s="23"/>
      <c r="G23" s="24"/>
      <c r="H23" s="24"/>
      <c r="I23" s="24"/>
      <c r="J23" s="24"/>
      <c r="K23" s="9"/>
      <c r="M23" s="47" t="s">
        <v>6</v>
      </c>
      <c r="N23" s="150"/>
      <c r="O23" s="47"/>
    </row>
    <row r="24" spans="2:16" ht="15" customHeight="1">
      <c r="B24" s="7"/>
      <c r="C24" s="18"/>
      <c r="D24" s="18"/>
      <c r="E24" s="18"/>
      <c r="F24" s="23"/>
      <c r="G24" s="24"/>
      <c r="H24" s="24"/>
      <c r="I24" s="24"/>
      <c r="J24" s="24"/>
      <c r="K24" s="9"/>
      <c r="M24" s="47" t="s">
        <v>11</v>
      </c>
      <c r="N24" s="150"/>
      <c r="O24" s="48">
        <v>1</v>
      </c>
      <c r="P24" s="25"/>
    </row>
    <row r="25" spans="2:16" ht="24.95" customHeight="1" thickBot="1">
      <c r="B25" s="7"/>
      <c r="C25" s="18" t="s">
        <v>12</v>
      </c>
      <c r="D25" s="18"/>
      <c r="E25" s="18"/>
      <c r="F25" s="23"/>
      <c r="G25" s="24"/>
      <c r="H25" s="24"/>
      <c r="I25" s="24"/>
      <c r="J25" s="157" t="str">
        <f>VLOOKUP($O$24,$N$25:$O$26,2,0)</f>
        <v>Quarterly</v>
      </c>
      <c r="K25" s="9"/>
      <c r="M25" s="47"/>
      <c r="N25" s="150">
        <v>1</v>
      </c>
      <c r="O25" s="235" t="s">
        <v>13</v>
      </c>
      <c r="P25" s="25"/>
    </row>
    <row r="26" spans="2:16" ht="8.1" customHeight="1">
      <c r="B26" s="7"/>
      <c r="C26" s="18"/>
      <c r="D26" s="18"/>
      <c r="E26" s="18"/>
      <c r="F26" s="23"/>
      <c r="G26" s="24"/>
      <c r="H26" s="24"/>
      <c r="I26" s="24"/>
      <c r="J26" s="26"/>
      <c r="K26" s="9"/>
      <c r="M26" s="47"/>
      <c r="N26" s="150">
        <v>2</v>
      </c>
      <c r="O26" s="235" t="s">
        <v>14</v>
      </c>
      <c r="P26" s="25"/>
    </row>
    <row r="27" spans="2:16" ht="15" customHeight="1">
      <c r="B27" s="7"/>
      <c r="C27" s="18"/>
      <c r="D27" s="18"/>
      <c r="E27" s="18"/>
      <c r="F27" s="23"/>
      <c r="G27" s="24"/>
      <c r="H27" s="24"/>
      <c r="I27" s="24"/>
      <c r="J27" s="26"/>
      <c r="K27" s="9"/>
      <c r="M27" s="1" t="s">
        <v>6</v>
      </c>
      <c r="O27" s="234"/>
      <c r="P27" s="25"/>
    </row>
    <row r="28" spans="2:16" ht="15" customHeight="1">
      <c r="B28" s="7"/>
      <c r="C28" s="18"/>
      <c r="D28" s="18"/>
      <c r="E28" s="18"/>
      <c r="F28" s="23"/>
      <c r="G28" s="24"/>
      <c r="H28" s="24"/>
      <c r="I28" s="24"/>
      <c r="J28" s="26"/>
      <c r="K28" s="9"/>
      <c r="M28" s="1" t="s">
        <v>15</v>
      </c>
      <c r="O28" s="27"/>
      <c r="P28" s="25"/>
    </row>
    <row r="29" spans="2:16" ht="24.75" customHeight="1" thickBot="1">
      <c r="B29" s="7"/>
      <c r="C29" s="18" t="s">
        <v>16</v>
      </c>
      <c r="D29" s="18"/>
      <c r="E29" s="18"/>
      <c r="F29" s="23"/>
      <c r="G29" s="24"/>
      <c r="H29" s="24"/>
      <c r="I29" s="24"/>
      <c r="J29" s="157" t="str">
        <f>VLOOKUP($O$29,$N$30:$O$33,2,0)</f>
        <v>Q1 Only</v>
      </c>
      <c r="K29" s="9"/>
      <c r="O29" s="13">
        <v>1</v>
      </c>
      <c r="P29" s="25"/>
    </row>
    <row r="30" spans="2:16" ht="8.1" customHeight="1">
      <c r="B30" s="7"/>
      <c r="C30" s="18"/>
      <c r="D30" s="18"/>
      <c r="E30" s="18"/>
      <c r="F30" s="23"/>
      <c r="G30" s="24"/>
      <c r="H30" s="24"/>
      <c r="I30" s="24"/>
      <c r="J30" s="26"/>
      <c r="K30" s="9"/>
      <c r="N30" s="149">
        <v>1</v>
      </c>
      <c r="O30" s="234" t="s">
        <v>17</v>
      </c>
      <c r="P30" s="25"/>
    </row>
    <row r="31" spans="2:16" ht="15" customHeight="1">
      <c r="B31" s="7"/>
      <c r="C31" s="18"/>
      <c r="D31" s="18"/>
      <c r="E31" s="18"/>
      <c r="F31" s="23"/>
      <c r="G31" s="24"/>
      <c r="H31" s="24"/>
      <c r="I31" s="24"/>
      <c r="J31" s="24"/>
      <c r="K31" s="9"/>
      <c r="N31" s="149">
        <v>2</v>
      </c>
      <c r="O31" s="234" t="s">
        <v>18</v>
      </c>
      <c r="P31" s="25"/>
    </row>
    <row r="32" spans="2:16" ht="15" customHeight="1">
      <c r="B32" s="7"/>
      <c r="C32" s="18"/>
      <c r="D32" s="18"/>
      <c r="E32" s="18"/>
      <c r="F32" s="23"/>
      <c r="G32" s="24"/>
      <c r="H32" s="24"/>
      <c r="I32" s="24"/>
      <c r="J32" s="24"/>
      <c r="K32" s="9"/>
      <c r="N32" s="149">
        <v>3</v>
      </c>
      <c r="O32" s="234" t="s">
        <v>19</v>
      </c>
      <c r="P32" s="25"/>
    </row>
    <row r="33" spans="2:16" ht="24.75" customHeight="1" thickBot="1">
      <c r="B33" s="7"/>
      <c r="C33" s="18" t="s">
        <v>20</v>
      </c>
      <c r="D33" s="18"/>
      <c r="E33" s="18"/>
      <c r="F33" s="23"/>
      <c r="G33" s="24"/>
      <c r="H33" s="106">
        <f>IF($O$29=1,DATE($J$21,3,31),IF($O$29=2,DATE($J$21,6,30),IF($O$29=3,DATE($J$21,9,30),IF($O$29=4,DATE($J$21,12,31),"INVALID ENTRY"))))</f>
        <v>43555</v>
      </c>
      <c r="I33" s="28"/>
      <c r="J33" s="25"/>
      <c r="K33" s="9"/>
      <c r="N33" s="149">
        <v>4</v>
      </c>
      <c r="O33" s="234" t="s">
        <v>21</v>
      </c>
      <c r="P33" s="25"/>
    </row>
    <row r="34" spans="2:16" ht="15" customHeight="1">
      <c r="B34" s="7"/>
      <c r="C34" s="18"/>
      <c r="D34" s="18"/>
      <c r="E34" s="18"/>
      <c r="F34" s="23"/>
      <c r="G34" s="24"/>
      <c r="H34" s="29"/>
      <c r="I34" s="29"/>
      <c r="J34" s="25"/>
      <c r="K34" s="9"/>
    </row>
    <row r="35" spans="2:16" ht="15" customHeight="1">
      <c r="B35" s="7"/>
      <c r="C35" s="18"/>
      <c r="D35" s="18" t="s">
        <v>22</v>
      </c>
      <c r="E35" s="18"/>
      <c r="F35" s="23"/>
      <c r="G35" s="24"/>
      <c r="H35" s="29"/>
      <c r="I35" s="29"/>
      <c r="J35" s="25"/>
      <c r="K35" s="9"/>
      <c r="N35" s="47"/>
      <c r="O35" s="13">
        <v>1</v>
      </c>
    </row>
    <row r="36" spans="2:16" ht="25.5" customHeight="1" thickBot="1">
      <c r="B36" s="7"/>
      <c r="C36" s="8"/>
      <c r="D36" s="18"/>
      <c r="E36" s="18" t="s">
        <v>23</v>
      </c>
      <c r="F36" s="18"/>
      <c r="G36" s="8"/>
      <c r="H36" s="106">
        <f>DATE($J$21,1,1)</f>
        <v>43466</v>
      </c>
      <c r="I36" s="28"/>
      <c r="J36" s="8"/>
      <c r="K36" s="9"/>
      <c r="N36" s="203">
        <v>1</v>
      </c>
      <c r="O36" s="204" t="s">
        <v>24</v>
      </c>
    </row>
    <row r="37" spans="2:16" ht="25.5" customHeight="1" thickBot="1">
      <c r="B37" s="7"/>
      <c r="C37" s="18"/>
      <c r="D37" s="8"/>
      <c r="E37" s="18" t="s">
        <v>25</v>
      </c>
      <c r="F37" s="18"/>
      <c r="G37" s="8"/>
      <c r="H37" s="106">
        <f>IF($O$29=1,DATE($J$21,3,31),IF($O$29=2,DATE($J$21,6,30),IF($O$29=3,DATE($J$21,9,30),IF($O$29=4,DATE($J$21,12,31),"INVALID ENTRY"))))</f>
        <v>43555</v>
      </c>
      <c r="I37" s="28"/>
      <c r="J37" s="8"/>
      <c r="K37" s="9"/>
      <c r="N37" s="203">
        <v>2</v>
      </c>
      <c r="O37" s="204" t="s">
        <v>26</v>
      </c>
    </row>
    <row r="38" spans="2:16" ht="25.5" customHeight="1" thickBot="1">
      <c r="B38" s="7"/>
      <c r="C38" s="18"/>
      <c r="D38" s="45"/>
      <c r="E38" s="45" t="s">
        <v>27</v>
      </c>
      <c r="F38" s="45"/>
      <c r="G38" s="46"/>
      <c r="H38" s="106">
        <f>IF($O$24=2,DATE($J$21+1,3,31),IF($O$29=1,DATE($J$21,3,31),IF($O$29=2,DATE($J$21,6,30),IF($O$29=3,DATE($J$21,9,30),IF($O$29=4,DATE($J$21,12,31),"INVALID ENTRY")))))</f>
        <v>43555</v>
      </c>
      <c r="I38" s="53"/>
      <c r="J38" s="51"/>
      <c r="K38" s="9"/>
      <c r="N38" s="203">
        <v>3</v>
      </c>
      <c r="O38" s="205" t="s">
        <v>28</v>
      </c>
    </row>
    <row r="39" spans="2:16" ht="24.95" customHeight="1">
      <c r="B39" s="7"/>
      <c r="C39" s="18"/>
      <c r="D39" s="18"/>
      <c r="E39" s="8"/>
      <c r="F39" s="18"/>
      <c r="G39" s="8"/>
      <c r="H39" s="30"/>
      <c r="I39" s="30"/>
      <c r="J39" s="8"/>
      <c r="K39" s="9"/>
      <c r="N39" s="203">
        <v>4</v>
      </c>
      <c r="O39" s="205" t="s">
        <v>29</v>
      </c>
    </row>
    <row r="40" spans="2:16" ht="15" customHeight="1">
      <c r="B40" s="7"/>
      <c r="C40" s="51"/>
      <c r="D40" s="51"/>
      <c r="E40" s="51"/>
      <c r="F40" s="51"/>
      <c r="G40" s="51"/>
      <c r="H40" s="51"/>
      <c r="I40" s="51"/>
      <c r="J40" s="51"/>
      <c r="K40" s="9"/>
      <c r="N40" s="203">
        <v>5</v>
      </c>
      <c r="O40" s="205" t="s">
        <v>30</v>
      </c>
    </row>
    <row r="41" spans="2:16" ht="15" customHeight="1">
      <c r="B41" s="7"/>
      <c r="C41" s="18"/>
      <c r="D41" s="18"/>
      <c r="E41" s="18"/>
      <c r="F41" s="8"/>
      <c r="G41" s="8"/>
      <c r="H41" s="8"/>
      <c r="I41" s="8"/>
      <c r="J41" s="8"/>
      <c r="K41" s="9"/>
      <c r="N41" s="47">
        <v>6</v>
      </c>
      <c r="O41" s="205" t="s">
        <v>31</v>
      </c>
    </row>
    <row r="42" spans="2:16" ht="15" customHeight="1">
      <c r="B42" s="7"/>
      <c r="C42" s="18"/>
      <c r="D42" s="18"/>
      <c r="E42" s="18"/>
      <c r="F42" s="8"/>
      <c r="G42" s="8"/>
      <c r="H42" s="8"/>
      <c r="I42" s="8"/>
      <c r="J42" s="8"/>
      <c r="K42" s="9"/>
      <c r="N42" s="47">
        <v>7</v>
      </c>
      <c r="O42" s="205" t="s">
        <v>32</v>
      </c>
    </row>
    <row r="43" spans="2:16" ht="15" customHeight="1">
      <c r="B43" s="7"/>
      <c r="C43" s="18"/>
      <c r="D43" s="18"/>
      <c r="E43" s="18"/>
      <c r="F43" s="8"/>
      <c r="G43" s="8"/>
      <c r="H43" s="8"/>
      <c r="I43" s="8"/>
      <c r="J43" s="8"/>
      <c r="K43" s="9"/>
      <c r="N43" s="47">
        <v>8</v>
      </c>
      <c r="O43" s="205" t="s">
        <v>33</v>
      </c>
    </row>
    <row r="44" spans="2:16" ht="15" customHeight="1">
      <c r="B44" s="7"/>
      <c r="C44" s="18" t="s">
        <v>34</v>
      </c>
      <c r="D44" s="18"/>
      <c r="E44" s="18"/>
      <c r="F44" s="23"/>
      <c r="G44" s="8"/>
      <c r="H44" s="8"/>
      <c r="I44" s="8"/>
      <c r="J44" s="8"/>
      <c r="K44" s="9"/>
      <c r="N44" s="47">
        <v>9</v>
      </c>
      <c r="O44" s="205" t="s">
        <v>35</v>
      </c>
    </row>
    <row r="45" spans="2:16" ht="24.95" customHeight="1" thickBot="1">
      <c r="B45" s="7"/>
      <c r="C45" s="18"/>
      <c r="D45" s="31" t="s">
        <v>36</v>
      </c>
      <c r="E45" s="31"/>
      <c r="F45" s="112"/>
      <c r="G45" s="110"/>
      <c r="H45" s="110"/>
      <c r="I45" s="110"/>
      <c r="J45" s="110"/>
      <c r="K45" s="32"/>
      <c r="N45" s="47">
        <v>10</v>
      </c>
      <c r="O45" s="205" t="s">
        <v>37</v>
      </c>
    </row>
    <row r="46" spans="2:16" ht="24.95" customHeight="1" thickBot="1">
      <c r="B46" s="7"/>
      <c r="C46" s="18"/>
      <c r="D46" s="19" t="s">
        <v>38</v>
      </c>
      <c r="E46" s="19"/>
      <c r="F46" s="113"/>
      <c r="G46" s="111"/>
      <c r="H46" s="111"/>
      <c r="I46" s="111"/>
      <c r="J46" s="111"/>
      <c r="K46" s="32"/>
      <c r="N46" s="47">
        <v>11</v>
      </c>
      <c r="O46" s="205" t="s">
        <v>39</v>
      </c>
    </row>
    <row r="47" spans="2:16" ht="25.5" customHeight="1" thickBot="1">
      <c r="B47" s="7"/>
      <c r="C47" s="18"/>
      <c r="D47" s="19" t="s">
        <v>40</v>
      </c>
      <c r="E47" s="19"/>
      <c r="F47" s="114"/>
      <c r="G47" s="111"/>
      <c r="H47" s="111"/>
      <c r="I47" s="111"/>
      <c r="J47" s="111"/>
      <c r="K47" s="32"/>
    </row>
    <row r="48" spans="2:16" ht="24.95" customHeight="1" thickBot="1">
      <c r="B48" s="7"/>
      <c r="C48" s="8"/>
      <c r="D48" s="19" t="s">
        <v>41</v>
      </c>
      <c r="E48" s="19"/>
      <c r="F48" s="19"/>
      <c r="G48" s="33"/>
      <c r="H48" s="34"/>
      <c r="I48" s="5"/>
      <c r="J48" s="5"/>
      <c r="K48" s="9"/>
    </row>
    <row r="49" spans="2:11" ht="15" customHeight="1">
      <c r="B49" s="7"/>
      <c r="C49" s="8"/>
      <c r="D49" s="25"/>
      <c r="E49" s="25"/>
      <c r="F49" s="25"/>
      <c r="G49" s="25"/>
      <c r="H49" s="25"/>
      <c r="I49" s="25"/>
      <c r="J49" s="8"/>
      <c r="K49" s="9"/>
    </row>
    <row r="50" spans="2:11" ht="15" customHeight="1" thickBot="1">
      <c r="B50" s="14"/>
      <c r="C50" s="16"/>
      <c r="D50" s="16"/>
      <c r="E50" s="16"/>
      <c r="F50" s="16"/>
      <c r="G50" s="16"/>
      <c r="H50" s="16"/>
      <c r="I50" s="16"/>
      <c r="J50" s="16"/>
      <c r="K50" s="17"/>
    </row>
  </sheetData>
  <sheetProtection algorithmName="SHA-512" hashValue="FZEnkekzfj17i/dPmcbm1VygfdG5NqJs1y1wIaL2e4RihdvDoCGlLe0VKjQ+bRY78PjJssVLQerYXlbK8cWf5Q==" saltValue="57q7nRqSGZl02BILkt4jyw==" spinCount="100000" sheet="1" objects="1" scenarios="1"/>
  <printOptions horizontalCentered="1"/>
  <pageMargins left="1" right="0.75" top="1" bottom="0.75" header="0.25" footer="0.25"/>
  <pageSetup scale="79" orientation="portrait" r:id="rId1"/>
  <headerFooter scaleWithDoc="0">
    <oddHeader>&amp;R&amp;8State of New Mexico</oddHeader>
    <oddFooter>&amp;L&amp;8Version 4.0&amp;R&amp;8Page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Drop Down 2">
              <controlPr defaultSize="0" autoLine="0" autoPict="0">
                <anchor moveWithCells="1">
                  <from>
                    <xdr:col>12</xdr:col>
                    <xdr:colOff>6350</xdr:colOff>
                    <xdr:row>28</xdr:row>
                    <xdr:rowOff>6350</xdr:rowOff>
                  </from>
                  <to>
                    <xdr:col>18</xdr:col>
                    <xdr:colOff>606425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Drop Down 3">
              <controlPr defaultSize="0" autoLine="0" autoPict="0">
                <anchor moveWithCells="1">
                  <from>
                    <xdr:col>12</xdr:col>
                    <xdr:colOff>6350</xdr:colOff>
                    <xdr:row>20</xdr:row>
                    <xdr:rowOff>6350</xdr:rowOff>
                  </from>
                  <to>
                    <xdr:col>18</xdr:col>
                    <xdr:colOff>606425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Drop Down 4">
              <controlPr defaultSize="0" autoLine="0" autoPict="0">
                <anchor moveWithCells="1">
                  <from>
                    <xdr:col>12</xdr:col>
                    <xdr:colOff>25400</xdr:colOff>
                    <xdr:row>24</xdr:row>
                    <xdr:rowOff>6350</xdr:rowOff>
                  </from>
                  <to>
                    <xdr:col>19</xdr:col>
                    <xdr:colOff>3175</xdr:colOff>
                    <xdr:row>25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Drop Down 5">
              <controlPr defaultSize="0" autoLine="0" autoPict="0">
                <anchor moveWithCells="1">
                  <from>
                    <xdr:col>12</xdr:col>
                    <xdr:colOff>6350</xdr:colOff>
                    <xdr:row>16</xdr:row>
                    <xdr:rowOff>6350</xdr:rowOff>
                  </from>
                  <to>
                    <xdr:col>18</xdr:col>
                    <xdr:colOff>606425</xdr:colOff>
                    <xdr:row>16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G97"/>
  <sheetViews>
    <sheetView showGridLines="0" zoomScale="75" zoomScaleNormal="75" workbookViewId="0"/>
  </sheetViews>
  <sheetFormatPr defaultColWidth="9.140625" defaultRowHeight="12.6"/>
  <cols>
    <col min="1" max="1" width="6.42578125" style="51" customWidth="1"/>
    <col min="2" max="2" width="61.85546875" style="51" customWidth="1"/>
    <col min="3" max="32" width="20.85546875" style="51" customWidth="1"/>
    <col min="33" max="16384" width="9.140625" style="51"/>
  </cols>
  <sheetData>
    <row r="2" spans="1:32" ht="18">
      <c r="A2" s="52" t="s">
        <v>4</v>
      </c>
    </row>
    <row r="3" spans="1:32" ht="18">
      <c r="A3" s="52" t="s">
        <v>42</v>
      </c>
    </row>
    <row r="4" spans="1:32" ht="18">
      <c r="A4" s="52" t="s">
        <v>43</v>
      </c>
    </row>
    <row r="5" spans="1:32" ht="18">
      <c r="A5" s="52" t="s">
        <v>44</v>
      </c>
    </row>
    <row r="6" spans="1:32" ht="18">
      <c r="A6" s="56" t="s">
        <v>45</v>
      </c>
    </row>
    <row r="7" spans="1:32" ht="18">
      <c r="A7" s="56"/>
    </row>
    <row r="8" spans="1:32" ht="18">
      <c r="A8" s="52" t="str">
        <f>"MCO Name:  "&amp;'Information Input'!$F$17</f>
        <v xml:space="preserve">MCO Name:  </v>
      </c>
    </row>
    <row r="9" spans="1:32" ht="18">
      <c r="A9" s="52" t="str">
        <f>"Report Submission Type:  "&amp;'Information Input'!$J$25</f>
        <v>Report Submission Type:  Quarterly</v>
      </c>
    </row>
    <row r="10" spans="1:32" ht="18">
      <c r="A10" s="52" t="str">
        <f>"Calendar Year Reporting Cycle:  "&amp;'Information Input'!$J$21</f>
        <v>Calendar Year Reporting Cycle:  2019</v>
      </c>
    </row>
    <row r="11" spans="1:32" ht="18">
      <c r="A11" s="36" t="str">
        <f>"Report Period Ending:  "&amp;TEXT('Information Input'!$H$33,"mm/dd/yyyy")</f>
        <v>Report Period Ending:  03/31/2019</v>
      </c>
      <c r="B11" s="53"/>
    </row>
    <row r="12" spans="1:32">
      <c r="G12" s="57"/>
    </row>
    <row r="13" spans="1:32" ht="18">
      <c r="A13" s="56" t="s">
        <v>46</v>
      </c>
      <c r="B13" s="58"/>
    </row>
    <row r="14" spans="1:32">
      <c r="A14" s="59"/>
      <c r="B14" s="58"/>
    </row>
    <row r="15" spans="1:32" ht="22.5" customHeight="1">
      <c r="A15" s="60" t="s">
        <v>47</v>
      </c>
      <c r="B15" s="61"/>
      <c r="C15" s="62" t="s">
        <v>48</v>
      </c>
      <c r="D15" s="63"/>
      <c r="E15" s="63"/>
      <c r="F15" s="63"/>
      <c r="G15" s="64"/>
      <c r="H15" s="62" t="s">
        <v>49</v>
      </c>
      <c r="I15" s="63"/>
      <c r="J15" s="63"/>
      <c r="K15" s="63"/>
      <c r="L15" s="64"/>
      <c r="M15" s="62" t="s">
        <v>50</v>
      </c>
      <c r="N15" s="63"/>
      <c r="O15" s="63"/>
      <c r="P15" s="63"/>
      <c r="Q15" s="64"/>
      <c r="R15" s="62" t="s">
        <v>51</v>
      </c>
      <c r="S15" s="63"/>
      <c r="T15" s="63"/>
      <c r="U15" s="63"/>
      <c r="V15" s="64"/>
      <c r="W15" s="62" t="s">
        <v>52</v>
      </c>
      <c r="X15" s="63"/>
      <c r="Y15" s="63"/>
      <c r="Z15" s="63"/>
      <c r="AA15" s="64"/>
      <c r="AB15" s="62" t="s">
        <v>53</v>
      </c>
      <c r="AC15" s="63"/>
      <c r="AD15" s="63"/>
      <c r="AE15" s="63"/>
      <c r="AF15" s="64"/>
    </row>
    <row r="16" spans="1:32" s="67" customFormat="1" ht="15" customHeight="1">
      <c r="A16" s="65" t="s">
        <v>54</v>
      </c>
      <c r="B16" s="66"/>
      <c r="C16" s="65" t="s">
        <v>55</v>
      </c>
      <c r="D16" s="65" t="s">
        <v>56</v>
      </c>
      <c r="E16" s="65" t="s">
        <v>57</v>
      </c>
      <c r="F16" s="65" t="s">
        <v>58</v>
      </c>
      <c r="G16" s="65" t="s">
        <v>59</v>
      </c>
      <c r="H16" s="65" t="s">
        <v>55</v>
      </c>
      <c r="I16" s="65" t="s">
        <v>56</v>
      </c>
      <c r="J16" s="65" t="s">
        <v>57</v>
      </c>
      <c r="K16" s="65" t="s">
        <v>58</v>
      </c>
      <c r="L16" s="65" t="s">
        <v>59</v>
      </c>
      <c r="M16" s="65" t="s">
        <v>55</v>
      </c>
      <c r="N16" s="65" t="s">
        <v>56</v>
      </c>
      <c r="O16" s="65" t="s">
        <v>57</v>
      </c>
      <c r="P16" s="65" t="s">
        <v>58</v>
      </c>
      <c r="Q16" s="65" t="s">
        <v>59</v>
      </c>
      <c r="R16" s="65" t="s">
        <v>55</v>
      </c>
      <c r="S16" s="65" t="s">
        <v>56</v>
      </c>
      <c r="T16" s="65" t="s">
        <v>57</v>
      </c>
      <c r="U16" s="65" t="s">
        <v>58</v>
      </c>
      <c r="V16" s="65" t="s">
        <v>59</v>
      </c>
      <c r="W16" s="65" t="s">
        <v>55</v>
      </c>
      <c r="X16" s="65" t="s">
        <v>56</v>
      </c>
      <c r="Y16" s="65" t="s">
        <v>57</v>
      </c>
      <c r="Z16" s="65" t="s">
        <v>58</v>
      </c>
      <c r="AA16" s="65" t="s">
        <v>59</v>
      </c>
      <c r="AB16" s="65" t="s">
        <v>55</v>
      </c>
      <c r="AC16" s="65" t="s">
        <v>56</v>
      </c>
      <c r="AD16" s="65" t="s">
        <v>57</v>
      </c>
      <c r="AE16" s="65" t="s">
        <v>58</v>
      </c>
      <c r="AF16" s="65" t="s">
        <v>59</v>
      </c>
    </row>
    <row r="17" spans="1:33" ht="15" customHeight="1">
      <c r="A17" s="68">
        <v>1</v>
      </c>
      <c r="B17" s="145" t="s">
        <v>60</v>
      </c>
      <c r="C17" s="120"/>
      <c r="D17" s="120"/>
      <c r="E17" s="120"/>
      <c r="F17" s="120"/>
      <c r="G17" s="121">
        <f>SUM(C17:F17)</f>
        <v>0</v>
      </c>
      <c r="H17" s="120"/>
      <c r="I17" s="120"/>
      <c r="J17" s="120"/>
      <c r="K17" s="120"/>
      <c r="L17" s="121">
        <f>SUM(H17:K17)</f>
        <v>0</v>
      </c>
      <c r="M17" s="120"/>
      <c r="N17" s="120"/>
      <c r="O17" s="120"/>
      <c r="P17" s="120"/>
      <c r="Q17" s="121">
        <f>SUM(M17:P17)</f>
        <v>0</v>
      </c>
      <c r="R17" s="120"/>
      <c r="S17" s="120"/>
      <c r="T17" s="120"/>
      <c r="U17" s="120"/>
      <c r="V17" s="121">
        <f>SUM(R17:U17)</f>
        <v>0</v>
      </c>
      <c r="W17" s="120"/>
      <c r="X17" s="120"/>
      <c r="Y17" s="120"/>
      <c r="Z17" s="120"/>
      <c r="AA17" s="121">
        <f>SUM(W17:Z17)</f>
        <v>0</v>
      </c>
      <c r="AB17" s="120"/>
      <c r="AC17" s="120"/>
      <c r="AD17" s="120"/>
      <c r="AE17" s="120"/>
      <c r="AF17" s="121">
        <f>SUM(AB17:AE17)</f>
        <v>0</v>
      </c>
      <c r="AG17" s="69"/>
    </row>
    <row r="18" spans="1:33" ht="15" customHeight="1">
      <c r="A18" s="70"/>
      <c r="B18" s="37" t="s">
        <v>61</v>
      </c>
      <c r="C18" s="122"/>
      <c r="D18" s="123"/>
      <c r="E18" s="123"/>
      <c r="F18" s="123"/>
      <c r="G18" s="124"/>
      <c r="H18" s="122"/>
      <c r="I18" s="123"/>
      <c r="J18" s="123"/>
      <c r="K18" s="123"/>
      <c r="L18" s="124"/>
      <c r="M18" s="122"/>
      <c r="N18" s="123"/>
      <c r="O18" s="123"/>
      <c r="P18" s="123"/>
      <c r="Q18" s="124"/>
      <c r="R18" s="122"/>
      <c r="S18" s="123"/>
      <c r="T18" s="123"/>
      <c r="U18" s="123"/>
      <c r="V18" s="124"/>
      <c r="W18" s="122"/>
      <c r="X18" s="123"/>
      <c r="Y18" s="123"/>
      <c r="Z18" s="123"/>
      <c r="AA18" s="124"/>
      <c r="AB18" s="122"/>
      <c r="AC18" s="123"/>
      <c r="AD18" s="123"/>
      <c r="AE18" s="123"/>
      <c r="AF18" s="124"/>
    </row>
    <row r="19" spans="1:33" ht="15" customHeight="1">
      <c r="A19" s="74">
        <f>A17+1</f>
        <v>2</v>
      </c>
      <c r="B19" s="38" t="s">
        <v>62</v>
      </c>
      <c r="C19" s="125"/>
      <c r="D19" s="125"/>
      <c r="E19" s="125"/>
      <c r="F19" s="125"/>
      <c r="G19" s="126">
        <f t="shared" ref="G19:G24" si="0">SUM(C19:F19)</f>
        <v>0</v>
      </c>
      <c r="H19" s="125"/>
      <c r="I19" s="125"/>
      <c r="J19" s="125"/>
      <c r="K19" s="125"/>
      <c r="L19" s="126">
        <f t="shared" ref="L19:L24" si="1">SUM(H19:K19)</f>
        <v>0</v>
      </c>
      <c r="M19" s="125"/>
      <c r="N19" s="125"/>
      <c r="O19" s="125"/>
      <c r="P19" s="125"/>
      <c r="Q19" s="126">
        <f t="shared" ref="Q19:Q24" si="2">SUM(M19:P19)</f>
        <v>0</v>
      </c>
      <c r="R19" s="125"/>
      <c r="S19" s="125"/>
      <c r="T19" s="125"/>
      <c r="U19" s="125"/>
      <c r="V19" s="126">
        <f t="shared" ref="V19:V24" si="3">SUM(R19:U19)</f>
        <v>0</v>
      </c>
      <c r="W19" s="125"/>
      <c r="X19" s="125"/>
      <c r="Y19" s="125"/>
      <c r="Z19" s="125"/>
      <c r="AA19" s="126">
        <f t="shared" ref="AA19:AA24" si="4">SUM(W19:Z19)</f>
        <v>0</v>
      </c>
      <c r="AB19" s="127">
        <f>C19+H19+M19+R19+W19</f>
        <v>0</v>
      </c>
      <c r="AC19" s="127">
        <f t="shared" ref="AC19:AE24" si="5">D19+I19+N19+S19+X19</f>
        <v>0</v>
      </c>
      <c r="AD19" s="127">
        <f t="shared" si="5"/>
        <v>0</v>
      </c>
      <c r="AE19" s="127">
        <f t="shared" si="5"/>
        <v>0</v>
      </c>
      <c r="AF19" s="126">
        <f t="shared" ref="AF19:AF24" si="6">SUM(AB19:AE19)</f>
        <v>0</v>
      </c>
    </row>
    <row r="20" spans="1:33" ht="15" customHeight="1">
      <c r="A20" s="74">
        <f>A19+1</f>
        <v>3</v>
      </c>
      <c r="B20" s="38" t="s">
        <v>63</v>
      </c>
      <c r="C20" s="125"/>
      <c r="D20" s="125"/>
      <c r="E20" s="125"/>
      <c r="F20" s="125"/>
      <c r="G20" s="126">
        <f t="shared" si="0"/>
        <v>0</v>
      </c>
      <c r="H20" s="125"/>
      <c r="I20" s="125"/>
      <c r="J20" s="125"/>
      <c r="K20" s="125"/>
      <c r="L20" s="126">
        <f t="shared" si="1"/>
        <v>0</v>
      </c>
      <c r="M20" s="125"/>
      <c r="N20" s="125"/>
      <c r="O20" s="125"/>
      <c r="P20" s="125"/>
      <c r="Q20" s="126">
        <f t="shared" si="2"/>
        <v>0</v>
      </c>
      <c r="R20" s="125"/>
      <c r="S20" s="125"/>
      <c r="T20" s="125"/>
      <c r="U20" s="125"/>
      <c r="V20" s="126">
        <f t="shared" si="3"/>
        <v>0</v>
      </c>
      <c r="W20" s="125"/>
      <c r="X20" s="125"/>
      <c r="Y20" s="125"/>
      <c r="Z20" s="125"/>
      <c r="AA20" s="126">
        <f t="shared" si="4"/>
        <v>0</v>
      </c>
      <c r="AB20" s="127">
        <f t="shared" ref="AB20:AB24" si="7">C20+H20+M20+R20+W20</f>
        <v>0</v>
      </c>
      <c r="AC20" s="127">
        <f t="shared" si="5"/>
        <v>0</v>
      </c>
      <c r="AD20" s="127">
        <f t="shared" si="5"/>
        <v>0</v>
      </c>
      <c r="AE20" s="127">
        <f t="shared" si="5"/>
        <v>0</v>
      </c>
      <c r="AF20" s="126">
        <f t="shared" si="6"/>
        <v>0</v>
      </c>
    </row>
    <row r="21" spans="1:33" ht="15" customHeight="1">
      <c r="A21" s="74">
        <f t="shared" ref="A21:A28" si="8">A20+1</f>
        <v>4</v>
      </c>
      <c r="B21" s="38" t="s">
        <v>64</v>
      </c>
      <c r="C21" s="125"/>
      <c r="D21" s="125"/>
      <c r="E21" s="125"/>
      <c r="F21" s="125"/>
      <c r="G21" s="126">
        <f t="shared" si="0"/>
        <v>0</v>
      </c>
      <c r="H21" s="125"/>
      <c r="I21" s="125"/>
      <c r="J21" s="125"/>
      <c r="K21" s="125"/>
      <c r="L21" s="126">
        <f t="shared" si="1"/>
        <v>0</v>
      </c>
      <c r="M21" s="125"/>
      <c r="N21" s="125"/>
      <c r="O21" s="125"/>
      <c r="P21" s="125"/>
      <c r="Q21" s="126">
        <f t="shared" si="2"/>
        <v>0</v>
      </c>
      <c r="R21" s="125"/>
      <c r="S21" s="125"/>
      <c r="T21" s="125"/>
      <c r="U21" s="125"/>
      <c r="V21" s="126">
        <f t="shared" si="3"/>
        <v>0</v>
      </c>
      <c r="W21" s="125"/>
      <c r="X21" s="125"/>
      <c r="Y21" s="125"/>
      <c r="Z21" s="125"/>
      <c r="AA21" s="126">
        <f t="shared" si="4"/>
        <v>0</v>
      </c>
      <c r="AB21" s="127">
        <f t="shared" si="7"/>
        <v>0</v>
      </c>
      <c r="AC21" s="127">
        <f t="shared" si="5"/>
        <v>0</v>
      </c>
      <c r="AD21" s="127">
        <f t="shared" si="5"/>
        <v>0</v>
      </c>
      <c r="AE21" s="127">
        <f t="shared" si="5"/>
        <v>0</v>
      </c>
      <c r="AF21" s="126">
        <f t="shared" si="6"/>
        <v>0</v>
      </c>
    </row>
    <row r="22" spans="1:33" ht="15" customHeight="1">
      <c r="A22" s="74">
        <f t="shared" si="8"/>
        <v>5</v>
      </c>
      <c r="B22" s="38" t="s">
        <v>65</v>
      </c>
      <c r="C22" s="128"/>
      <c r="D22" s="128"/>
      <c r="E22" s="128"/>
      <c r="F22" s="128"/>
      <c r="G22" s="126">
        <f t="shared" si="0"/>
        <v>0</v>
      </c>
      <c r="H22" s="128"/>
      <c r="I22" s="128"/>
      <c r="J22" s="128"/>
      <c r="K22" s="128"/>
      <c r="L22" s="126">
        <f t="shared" si="1"/>
        <v>0</v>
      </c>
      <c r="M22" s="125"/>
      <c r="N22" s="125"/>
      <c r="O22" s="125"/>
      <c r="P22" s="125"/>
      <c r="Q22" s="126">
        <f t="shared" si="2"/>
        <v>0</v>
      </c>
      <c r="R22" s="128"/>
      <c r="S22" s="128"/>
      <c r="T22" s="128"/>
      <c r="U22" s="128"/>
      <c r="V22" s="126">
        <f t="shared" si="3"/>
        <v>0</v>
      </c>
      <c r="W22" s="128"/>
      <c r="X22" s="128"/>
      <c r="Y22" s="128"/>
      <c r="Z22" s="128"/>
      <c r="AA22" s="126">
        <f t="shared" si="4"/>
        <v>0</v>
      </c>
      <c r="AB22" s="127">
        <f t="shared" si="7"/>
        <v>0</v>
      </c>
      <c r="AC22" s="127">
        <f t="shared" si="5"/>
        <v>0</v>
      </c>
      <c r="AD22" s="127">
        <f t="shared" si="5"/>
        <v>0</v>
      </c>
      <c r="AE22" s="127">
        <f t="shared" si="5"/>
        <v>0</v>
      </c>
      <c r="AF22" s="126">
        <f t="shared" si="6"/>
        <v>0</v>
      </c>
    </row>
    <row r="23" spans="1:33" ht="15" customHeight="1">
      <c r="A23" s="74">
        <f t="shared" si="8"/>
        <v>6</v>
      </c>
      <c r="B23" s="119" t="s">
        <v>66</v>
      </c>
      <c r="C23" s="143"/>
      <c r="D23" s="143"/>
      <c r="E23" s="143"/>
      <c r="F23" s="143"/>
      <c r="G23" s="126">
        <f t="shared" si="0"/>
        <v>0</v>
      </c>
      <c r="H23" s="143"/>
      <c r="I23" s="143"/>
      <c r="J23" s="143"/>
      <c r="K23" s="143"/>
      <c r="L23" s="126">
        <f t="shared" si="1"/>
        <v>0</v>
      </c>
      <c r="M23" s="143"/>
      <c r="N23" s="143"/>
      <c r="O23" s="143"/>
      <c r="P23" s="143"/>
      <c r="Q23" s="126">
        <f t="shared" si="2"/>
        <v>0</v>
      </c>
      <c r="R23" s="143"/>
      <c r="S23" s="143"/>
      <c r="T23" s="143"/>
      <c r="U23" s="143"/>
      <c r="V23" s="126">
        <f t="shared" si="3"/>
        <v>0</v>
      </c>
      <c r="W23" s="143"/>
      <c r="X23" s="143"/>
      <c r="Y23" s="143"/>
      <c r="Z23" s="143"/>
      <c r="AA23" s="126">
        <f t="shared" si="4"/>
        <v>0</v>
      </c>
      <c r="AB23" s="127">
        <f t="shared" si="7"/>
        <v>0</v>
      </c>
      <c r="AC23" s="127">
        <f t="shared" si="5"/>
        <v>0</v>
      </c>
      <c r="AD23" s="127">
        <f t="shared" si="5"/>
        <v>0</v>
      </c>
      <c r="AE23" s="127">
        <f t="shared" si="5"/>
        <v>0</v>
      </c>
      <c r="AF23" s="126">
        <f t="shared" si="6"/>
        <v>0</v>
      </c>
    </row>
    <row r="24" spans="1:33" ht="15" customHeight="1">
      <c r="A24" s="74">
        <f t="shared" si="8"/>
        <v>7</v>
      </c>
      <c r="B24" s="39" t="s">
        <v>67</v>
      </c>
      <c r="C24" s="125"/>
      <c r="D24" s="125"/>
      <c r="E24" s="125"/>
      <c r="F24" s="125"/>
      <c r="G24" s="126">
        <f t="shared" si="0"/>
        <v>0</v>
      </c>
      <c r="H24" s="125"/>
      <c r="I24" s="125"/>
      <c r="J24" s="125"/>
      <c r="K24" s="125"/>
      <c r="L24" s="126">
        <f t="shared" si="1"/>
        <v>0</v>
      </c>
      <c r="M24" s="125"/>
      <c r="N24" s="125"/>
      <c r="O24" s="125"/>
      <c r="P24" s="125"/>
      <c r="Q24" s="126">
        <f t="shared" si="2"/>
        <v>0</v>
      </c>
      <c r="R24" s="125"/>
      <c r="S24" s="125"/>
      <c r="T24" s="125"/>
      <c r="U24" s="125"/>
      <c r="V24" s="126">
        <f t="shared" si="3"/>
        <v>0</v>
      </c>
      <c r="W24" s="125"/>
      <c r="X24" s="125"/>
      <c r="Y24" s="125"/>
      <c r="Z24" s="125"/>
      <c r="AA24" s="126">
        <f t="shared" si="4"/>
        <v>0</v>
      </c>
      <c r="AB24" s="127">
        <f t="shared" si="7"/>
        <v>0</v>
      </c>
      <c r="AC24" s="127">
        <f t="shared" si="5"/>
        <v>0</v>
      </c>
      <c r="AD24" s="127">
        <f t="shared" si="5"/>
        <v>0</v>
      </c>
      <c r="AE24" s="127">
        <f t="shared" si="5"/>
        <v>0</v>
      </c>
      <c r="AF24" s="126">
        <f t="shared" si="6"/>
        <v>0</v>
      </c>
    </row>
    <row r="25" spans="1:33" ht="15" customHeight="1">
      <c r="A25" s="74">
        <f t="shared" si="8"/>
        <v>8</v>
      </c>
      <c r="B25" s="40" t="s">
        <v>68</v>
      </c>
      <c r="C25" s="126">
        <f t="shared" ref="C25:AF25" si="9">SUM(C19:C24)</f>
        <v>0</v>
      </c>
      <c r="D25" s="126">
        <f t="shared" si="9"/>
        <v>0</v>
      </c>
      <c r="E25" s="126">
        <f t="shared" si="9"/>
        <v>0</v>
      </c>
      <c r="F25" s="126">
        <f t="shared" si="9"/>
        <v>0</v>
      </c>
      <c r="G25" s="126">
        <f t="shared" si="9"/>
        <v>0</v>
      </c>
      <c r="H25" s="126">
        <f t="shared" si="9"/>
        <v>0</v>
      </c>
      <c r="I25" s="126">
        <f t="shared" si="9"/>
        <v>0</v>
      </c>
      <c r="J25" s="126">
        <f t="shared" si="9"/>
        <v>0</v>
      </c>
      <c r="K25" s="126">
        <f t="shared" si="9"/>
        <v>0</v>
      </c>
      <c r="L25" s="126">
        <f t="shared" si="9"/>
        <v>0</v>
      </c>
      <c r="M25" s="126">
        <f t="shared" si="9"/>
        <v>0</v>
      </c>
      <c r="N25" s="126">
        <f t="shared" si="9"/>
        <v>0</v>
      </c>
      <c r="O25" s="126">
        <f t="shared" si="9"/>
        <v>0</v>
      </c>
      <c r="P25" s="126">
        <f t="shared" si="9"/>
        <v>0</v>
      </c>
      <c r="Q25" s="126">
        <f t="shared" si="9"/>
        <v>0</v>
      </c>
      <c r="R25" s="126">
        <f t="shared" si="9"/>
        <v>0</v>
      </c>
      <c r="S25" s="126">
        <f t="shared" si="9"/>
        <v>0</v>
      </c>
      <c r="T25" s="126">
        <f t="shared" si="9"/>
        <v>0</v>
      </c>
      <c r="U25" s="126">
        <f t="shared" si="9"/>
        <v>0</v>
      </c>
      <c r="V25" s="126">
        <f t="shared" si="9"/>
        <v>0</v>
      </c>
      <c r="W25" s="126">
        <f t="shared" si="9"/>
        <v>0</v>
      </c>
      <c r="X25" s="126">
        <f t="shared" si="9"/>
        <v>0</v>
      </c>
      <c r="Y25" s="126">
        <f t="shared" si="9"/>
        <v>0</v>
      </c>
      <c r="Z25" s="126">
        <f t="shared" si="9"/>
        <v>0</v>
      </c>
      <c r="AA25" s="126">
        <f t="shared" si="9"/>
        <v>0</v>
      </c>
      <c r="AB25" s="126">
        <f t="shared" si="9"/>
        <v>0</v>
      </c>
      <c r="AC25" s="126">
        <f t="shared" si="9"/>
        <v>0</v>
      </c>
      <c r="AD25" s="126">
        <f t="shared" si="9"/>
        <v>0</v>
      </c>
      <c r="AE25" s="126">
        <f t="shared" si="9"/>
        <v>0</v>
      </c>
      <c r="AF25" s="126">
        <f t="shared" si="9"/>
        <v>0</v>
      </c>
    </row>
    <row r="26" spans="1:33" ht="15" customHeight="1">
      <c r="A26" s="74">
        <f t="shared" si="8"/>
        <v>9</v>
      </c>
      <c r="B26" s="39" t="s">
        <v>69</v>
      </c>
      <c r="C26" s="125"/>
      <c r="D26" s="125"/>
      <c r="E26" s="125"/>
      <c r="F26" s="125"/>
      <c r="G26" s="126">
        <f>SUM(C26:F26)</f>
        <v>0</v>
      </c>
      <c r="H26" s="125"/>
      <c r="I26" s="125"/>
      <c r="J26" s="125"/>
      <c r="K26" s="125"/>
      <c r="L26" s="126">
        <f>SUM(H26:K26)</f>
        <v>0</v>
      </c>
      <c r="M26" s="125"/>
      <c r="N26" s="125"/>
      <c r="O26" s="125"/>
      <c r="P26" s="125"/>
      <c r="Q26" s="126">
        <f>SUM(M26:P26)</f>
        <v>0</v>
      </c>
      <c r="R26" s="125"/>
      <c r="S26" s="125"/>
      <c r="T26" s="125"/>
      <c r="U26" s="125"/>
      <c r="V26" s="126">
        <f>SUM(R26:U26)</f>
        <v>0</v>
      </c>
      <c r="W26" s="125"/>
      <c r="X26" s="125"/>
      <c r="Y26" s="125"/>
      <c r="Z26" s="125"/>
      <c r="AA26" s="126">
        <f>SUM(W26:Z26)</f>
        <v>0</v>
      </c>
      <c r="AB26" s="127">
        <f t="shared" ref="AB26:AE27" si="10">C26+H26+M26+R26+W26</f>
        <v>0</v>
      </c>
      <c r="AC26" s="127">
        <f t="shared" si="10"/>
        <v>0</v>
      </c>
      <c r="AD26" s="127">
        <f t="shared" si="10"/>
        <v>0</v>
      </c>
      <c r="AE26" s="127">
        <f t="shared" si="10"/>
        <v>0</v>
      </c>
      <c r="AF26" s="126">
        <f>SUM(AB26:AE26)</f>
        <v>0</v>
      </c>
    </row>
    <row r="27" spans="1:33" ht="15" customHeight="1">
      <c r="A27" s="74">
        <f t="shared" si="8"/>
        <v>10</v>
      </c>
      <c r="B27" s="39" t="s">
        <v>70</v>
      </c>
      <c r="C27" s="125"/>
      <c r="D27" s="125"/>
      <c r="E27" s="125"/>
      <c r="F27" s="125"/>
      <c r="G27" s="126">
        <f>SUM(C27:F27)</f>
        <v>0</v>
      </c>
      <c r="H27" s="125"/>
      <c r="I27" s="125"/>
      <c r="J27" s="125"/>
      <c r="K27" s="125"/>
      <c r="L27" s="126">
        <f>SUM(H27:K27)</f>
        <v>0</v>
      </c>
      <c r="M27" s="125"/>
      <c r="N27" s="125"/>
      <c r="O27" s="125"/>
      <c r="P27" s="125"/>
      <c r="Q27" s="126">
        <f>SUM(M27:P27)</f>
        <v>0</v>
      </c>
      <c r="R27" s="125"/>
      <c r="S27" s="125"/>
      <c r="T27" s="125"/>
      <c r="U27" s="125"/>
      <c r="V27" s="126">
        <f>SUM(R27:U27)</f>
        <v>0</v>
      </c>
      <c r="W27" s="125"/>
      <c r="X27" s="125"/>
      <c r="Y27" s="125"/>
      <c r="Z27" s="125"/>
      <c r="AA27" s="126">
        <f>SUM(W27:Z27)</f>
        <v>0</v>
      </c>
      <c r="AB27" s="127">
        <f t="shared" si="10"/>
        <v>0</v>
      </c>
      <c r="AC27" s="127">
        <f t="shared" si="10"/>
        <v>0</v>
      </c>
      <c r="AD27" s="127">
        <f t="shared" si="10"/>
        <v>0</v>
      </c>
      <c r="AE27" s="127">
        <f t="shared" si="10"/>
        <v>0</v>
      </c>
      <c r="AF27" s="126">
        <f>SUM(AB27:AE27)</f>
        <v>0</v>
      </c>
    </row>
    <row r="28" spans="1:33" ht="15" customHeight="1">
      <c r="A28" s="74">
        <f t="shared" si="8"/>
        <v>11</v>
      </c>
      <c r="B28" s="40" t="s">
        <v>71</v>
      </c>
      <c r="C28" s="126">
        <f t="shared" ref="C28:AF28" si="11">SUM(C25:C27)</f>
        <v>0</v>
      </c>
      <c r="D28" s="126">
        <f t="shared" si="11"/>
        <v>0</v>
      </c>
      <c r="E28" s="126">
        <f t="shared" si="11"/>
        <v>0</v>
      </c>
      <c r="F28" s="126">
        <f t="shared" si="11"/>
        <v>0</v>
      </c>
      <c r="G28" s="126">
        <f t="shared" si="11"/>
        <v>0</v>
      </c>
      <c r="H28" s="126">
        <f t="shared" si="11"/>
        <v>0</v>
      </c>
      <c r="I28" s="126">
        <f t="shared" si="11"/>
        <v>0</v>
      </c>
      <c r="J28" s="126">
        <f t="shared" si="11"/>
        <v>0</v>
      </c>
      <c r="K28" s="126">
        <f t="shared" si="11"/>
        <v>0</v>
      </c>
      <c r="L28" s="126">
        <f t="shared" si="11"/>
        <v>0</v>
      </c>
      <c r="M28" s="126">
        <f t="shared" si="11"/>
        <v>0</v>
      </c>
      <c r="N28" s="126">
        <f t="shared" si="11"/>
        <v>0</v>
      </c>
      <c r="O28" s="126">
        <f t="shared" si="11"/>
        <v>0</v>
      </c>
      <c r="P28" s="126">
        <f t="shared" si="11"/>
        <v>0</v>
      </c>
      <c r="Q28" s="126">
        <f t="shared" si="11"/>
        <v>0</v>
      </c>
      <c r="R28" s="126">
        <f t="shared" si="11"/>
        <v>0</v>
      </c>
      <c r="S28" s="126">
        <f t="shared" si="11"/>
        <v>0</v>
      </c>
      <c r="T28" s="126">
        <f t="shared" si="11"/>
        <v>0</v>
      </c>
      <c r="U28" s="126">
        <f t="shared" si="11"/>
        <v>0</v>
      </c>
      <c r="V28" s="126">
        <f t="shared" si="11"/>
        <v>0</v>
      </c>
      <c r="W28" s="126">
        <f t="shared" si="11"/>
        <v>0</v>
      </c>
      <c r="X28" s="126">
        <f t="shared" si="11"/>
        <v>0</v>
      </c>
      <c r="Y28" s="126">
        <f t="shared" si="11"/>
        <v>0</v>
      </c>
      <c r="Z28" s="126">
        <f t="shared" si="11"/>
        <v>0</v>
      </c>
      <c r="AA28" s="126">
        <f t="shared" si="11"/>
        <v>0</v>
      </c>
      <c r="AB28" s="126">
        <f t="shared" si="11"/>
        <v>0</v>
      </c>
      <c r="AC28" s="126">
        <f t="shared" si="11"/>
        <v>0</v>
      </c>
      <c r="AD28" s="126">
        <f t="shared" si="11"/>
        <v>0</v>
      </c>
      <c r="AE28" s="126">
        <f t="shared" si="11"/>
        <v>0</v>
      </c>
      <c r="AF28" s="126">
        <f t="shared" si="11"/>
        <v>0</v>
      </c>
    </row>
    <row r="29" spans="1:33" ht="15" customHeight="1">
      <c r="A29" s="76"/>
      <c r="B29" s="41" t="s">
        <v>72</v>
      </c>
      <c r="C29" s="129"/>
      <c r="D29" s="130"/>
      <c r="E29" s="130"/>
      <c r="F29" s="130"/>
      <c r="G29" s="131"/>
      <c r="H29" s="129"/>
      <c r="I29" s="130"/>
      <c r="J29" s="130"/>
      <c r="K29" s="130"/>
      <c r="L29" s="131"/>
      <c r="M29" s="129"/>
      <c r="N29" s="130"/>
      <c r="O29" s="130"/>
      <c r="P29" s="130"/>
      <c r="Q29" s="131"/>
      <c r="R29" s="129"/>
      <c r="S29" s="130"/>
      <c r="T29" s="130"/>
      <c r="U29" s="130"/>
      <c r="V29" s="131"/>
      <c r="W29" s="129"/>
      <c r="X29" s="130"/>
      <c r="Y29" s="130"/>
      <c r="Z29" s="130"/>
      <c r="AA29" s="131"/>
      <c r="AB29" s="129"/>
      <c r="AC29" s="130"/>
      <c r="AD29" s="130"/>
      <c r="AE29" s="130"/>
      <c r="AF29" s="131"/>
    </row>
    <row r="30" spans="1:33" ht="15" customHeight="1">
      <c r="A30" s="80"/>
      <c r="B30" s="42" t="s">
        <v>73</v>
      </c>
      <c r="C30" s="132"/>
      <c r="D30" s="133"/>
      <c r="E30" s="133"/>
      <c r="F30" s="133"/>
      <c r="G30" s="134"/>
      <c r="H30" s="132"/>
      <c r="I30" s="133"/>
      <c r="J30" s="133"/>
      <c r="K30" s="133"/>
      <c r="L30" s="134"/>
      <c r="M30" s="132"/>
      <c r="N30" s="133"/>
      <c r="O30" s="133"/>
      <c r="P30" s="133"/>
      <c r="Q30" s="134"/>
      <c r="R30" s="132"/>
      <c r="S30" s="133"/>
      <c r="T30" s="133"/>
      <c r="U30" s="133"/>
      <c r="V30" s="134"/>
      <c r="W30" s="132"/>
      <c r="X30" s="133"/>
      <c r="Y30" s="133"/>
      <c r="Z30" s="133"/>
      <c r="AA30" s="134"/>
      <c r="AB30" s="132"/>
      <c r="AC30" s="133"/>
      <c r="AD30" s="133"/>
      <c r="AE30" s="133"/>
      <c r="AF30" s="134"/>
    </row>
    <row r="31" spans="1:33" ht="15" customHeight="1">
      <c r="A31" s="74">
        <f>A28+1</f>
        <v>12</v>
      </c>
      <c r="B31" s="84" t="s">
        <v>74</v>
      </c>
      <c r="C31" s="125"/>
      <c r="D31" s="125"/>
      <c r="E31" s="125"/>
      <c r="F31" s="125"/>
      <c r="G31" s="126">
        <f t="shared" ref="G31:G42" si="12">SUM(C31:F31)</f>
        <v>0</v>
      </c>
      <c r="H31" s="125"/>
      <c r="I31" s="125"/>
      <c r="J31" s="125"/>
      <c r="K31" s="125"/>
      <c r="L31" s="126">
        <f t="shared" ref="L31:L41" si="13">SUM(H31:K31)</f>
        <v>0</v>
      </c>
      <c r="M31" s="125"/>
      <c r="N31" s="125"/>
      <c r="O31" s="125"/>
      <c r="P31" s="125"/>
      <c r="Q31" s="126">
        <f t="shared" ref="Q31:Q42" si="14">SUM(M31:P31)</f>
        <v>0</v>
      </c>
      <c r="R31" s="125"/>
      <c r="S31" s="125"/>
      <c r="T31" s="125"/>
      <c r="U31" s="125"/>
      <c r="V31" s="126">
        <f t="shared" ref="V31:V42" si="15">SUM(R31:U31)</f>
        <v>0</v>
      </c>
      <c r="W31" s="125"/>
      <c r="X31" s="125"/>
      <c r="Y31" s="125"/>
      <c r="Z31" s="125"/>
      <c r="AA31" s="126">
        <f t="shared" ref="AA31:AA42" si="16">SUM(W31:Z31)</f>
        <v>0</v>
      </c>
      <c r="AB31" s="127">
        <f t="shared" ref="AB31:AE42" si="17">C31+H31+M31+R31+W31</f>
        <v>0</v>
      </c>
      <c r="AC31" s="127">
        <f t="shared" si="17"/>
        <v>0</v>
      </c>
      <c r="AD31" s="127">
        <f t="shared" si="17"/>
        <v>0</v>
      </c>
      <c r="AE31" s="127">
        <f t="shared" si="17"/>
        <v>0</v>
      </c>
      <c r="AF31" s="126">
        <f t="shared" ref="AF31:AF42" si="18">SUM(AB31:AE31)</f>
        <v>0</v>
      </c>
    </row>
    <row r="32" spans="1:33" ht="15" customHeight="1">
      <c r="A32" s="74">
        <f>A31+1</f>
        <v>13</v>
      </c>
      <c r="B32" s="84" t="s">
        <v>75</v>
      </c>
      <c r="C32" s="125"/>
      <c r="D32" s="125"/>
      <c r="E32" s="125"/>
      <c r="F32" s="125"/>
      <c r="G32" s="126">
        <f t="shared" si="12"/>
        <v>0</v>
      </c>
      <c r="H32" s="125"/>
      <c r="I32" s="125"/>
      <c r="J32" s="125"/>
      <c r="K32" s="125"/>
      <c r="L32" s="126">
        <f t="shared" si="13"/>
        <v>0</v>
      </c>
      <c r="M32" s="125"/>
      <c r="N32" s="125"/>
      <c r="O32" s="125"/>
      <c r="P32" s="125"/>
      <c r="Q32" s="126">
        <f t="shared" si="14"/>
        <v>0</v>
      </c>
      <c r="R32" s="125"/>
      <c r="S32" s="125"/>
      <c r="T32" s="125"/>
      <c r="U32" s="125"/>
      <c r="V32" s="126">
        <f t="shared" si="15"/>
        <v>0</v>
      </c>
      <c r="W32" s="125"/>
      <c r="X32" s="125"/>
      <c r="Y32" s="125"/>
      <c r="Z32" s="125"/>
      <c r="AA32" s="126">
        <f t="shared" si="16"/>
        <v>0</v>
      </c>
      <c r="AB32" s="127">
        <f t="shared" si="17"/>
        <v>0</v>
      </c>
      <c r="AC32" s="127">
        <f t="shared" si="17"/>
        <v>0</v>
      </c>
      <c r="AD32" s="127">
        <f t="shared" si="17"/>
        <v>0</v>
      </c>
      <c r="AE32" s="127">
        <f t="shared" si="17"/>
        <v>0</v>
      </c>
      <c r="AF32" s="126">
        <f t="shared" si="18"/>
        <v>0</v>
      </c>
    </row>
    <row r="33" spans="1:32" ht="15" customHeight="1">
      <c r="A33" s="74">
        <f t="shared" ref="A33:A56" si="19">A32+1</f>
        <v>14</v>
      </c>
      <c r="B33" s="84" t="s">
        <v>76</v>
      </c>
      <c r="C33" s="125"/>
      <c r="D33" s="125"/>
      <c r="E33" s="125"/>
      <c r="F33" s="125"/>
      <c r="G33" s="126">
        <f t="shared" si="12"/>
        <v>0</v>
      </c>
      <c r="H33" s="125"/>
      <c r="I33" s="125"/>
      <c r="J33" s="125"/>
      <c r="K33" s="125"/>
      <c r="L33" s="126">
        <f t="shared" si="13"/>
        <v>0</v>
      </c>
      <c r="M33" s="125"/>
      <c r="N33" s="125"/>
      <c r="O33" s="125"/>
      <c r="P33" s="125"/>
      <c r="Q33" s="126">
        <f t="shared" si="14"/>
        <v>0</v>
      </c>
      <c r="R33" s="125"/>
      <c r="S33" s="125"/>
      <c r="T33" s="125"/>
      <c r="U33" s="125"/>
      <c r="V33" s="126">
        <f t="shared" si="15"/>
        <v>0</v>
      </c>
      <c r="W33" s="125"/>
      <c r="X33" s="125"/>
      <c r="Y33" s="125"/>
      <c r="Z33" s="125"/>
      <c r="AA33" s="126">
        <f t="shared" si="16"/>
        <v>0</v>
      </c>
      <c r="AB33" s="127">
        <f t="shared" si="17"/>
        <v>0</v>
      </c>
      <c r="AC33" s="127">
        <f t="shared" si="17"/>
        <v>0</v>
      </c>
      <c r="AD33" s="127">
        <f t="shared" si="17"/>
        <v>0</v>
      </c>
      <c r="AE33" s="127">
        <f t="shared" si="17"/>
        <v>0</v>
      </c>
      <c r="AF33" s="126">
        <f t="shared" si="18"/>
        <v>0</v>
      </c>
    </row>
    <row r="34" spans="1:32" ht="15" customHeight="1">
      <c r="A34" s="74">
        <f t="shared" si="19"/>
        <v>15</v>
      </c>
      <c r="B34" s="84" t="s">
        <v>77</v>
      </c>
      <c r="C34" s="125"/>
      <c r="D34" s="125"/>
      <c r="E34" s="125"/>
      <c r="F34" s="125"/>
      <c r="G34" s="126">
        <f t="shared" si="12"/>
        <v>0</v>
      </c>
      <c r="H34" s="125"/>
      <c r="I34" s="125"/>
      <c r="J34" s="125"/>
      <c r="K34" s="125"/>
      <c r="L34" s="126">
        <f t="shared" si="13"/>
        <v>0</v>
      </c>
      <c r="M34" s="125"/>
      <c r="N34" s="125"/>
      <c r="O34" s="125"/>
      <c r="P34" s="125"/>
      <c r="Q34" s="126">
        <f t="shared" si="14"/>
        <v>0</v>
      </c>
      <c r="R34" s="125"/>
      <c r="S34" s="125"/>
      <c r="T34" s="125"/>
      <c r="U34" s="125"/>
      <c r="V34" s="126">
        <f t="shared" si="15"/>
        <v>0</v>
      </c>
      <c r="W34" s="125"/>
      <c r="X34" s="125"/>
      <c r="Y34" s="125"/>
      <c r="Z34" s="125"/>
      <c r="AA34" s="126">
        <f t="shared" si="16"/>
        <v>0</v>
      </c>
      <c r="AB34" s="127">
        <f t="shared" si="17"/>
        <v>0</v>
      </c>
      <c r="AC34" s="127">
        <f t="shared" si="17"/>
        <v>0</v>
      </c>
      <c r="AD34" s="127">
        <f t="shared" si="17"/>
        <v>0</v>
      </c>
      <c r="AE34" s="127">
        <f t="shared" si="17"/>
        <v>0</v>
      </c>
      <c r="AF34" s="126">
        <f t="shared" si="18"/>
        <v>0</v>
      </c>
    </row>
    <row r="35" spans="1:32" ht="15" customHeight="1">
      <c r="A35" s="74">
        <f t="shared" si="19"/>
        <v>16</v>
      </c>
      <c r="B35" s="84" t="s">
        <v>78</v>
      </c>
      <c r="C35" s="125"/>
      <c r="D35" s="125"/>
      <c r="E35" s="125"/>
      <c r="F35" s="125"/>
      <c r="G35" s="126">
        <f t="shared" si="12"/>
        <v>0</v>
      </c>
      <c r="H35" s="125"/>
      <c r="I35" s="125"/>
      <c r="J35" s="125"/>
      <c r="K35" s="125"/>
      <c r="L35" s="126">
        <f t="shared" si="13"/>
        <v>0</v>
      </c>
      <c r="M35" s="125"/>
      <c r="N35" s="125"/>
      <c r="O35" s="125"/>
      <c r="P35" s="125"/>
      <c r="Q35" s="126">
        <f t="shared" si="14"/>
        <v>0</v>
      </c>
      <c r="R35" s="125"/>
      <c r="S35" s="125"/>
      <c r="T35" s="125"/>
      <c r="U35" s="125"/>
      <c r="V35" s="126">
        <f t="shared" si="15"/>
        <v>0</v>
      </c>
      <c r="W35" s="125"/>
      <c r="X35" s="125"/>
      <c r="Y35" s="125"/>
      <c r="Z35" s="125"/>
      <c r="AA35" s="126">
        <f t="shared" si="16"/>
        <v>0</v>
      </c>
      <c r="AB35" s="127">
        <f t="shared" si="17"/>
        <v>0</v>
      </c>
      <c r="AC35" s="127">
        <f t="shared" si="17"/>
        <v>0</v>
      </c>
      <c r="AD35" s="127">
        <f t="shared" si="17"/>
        <v>0</v>
      </c>
      <c r="AE35" s="127">
        <f t="shared" si="17"/>
        <v>0</v>
      </c>
      <c r="AF35" s="126">
        <f t="shared" si="18"/>
        <v>0</v>
      </c>
    </row>
    <row r="36" spans="1:32" ht="15" customHeight="1">
      <c r="A36" s="74">
        <f t="shared" si="19"/>
        <v>17</v>
      </c>
      <c r="B36" s="84" t="s">
        <v>79</v>
      </c>
      <c r="C36" s="125"/>
      <c r="D36" s="125"/>
      <c r="E36" s="125"/>
      <c r="F36" s="125"/>
      <c r="G36" s="126">
        <f t="shared" si="12"/>
        <v>0</v>
      </c>
      <c r="H36" s="125"/>
      <c r="I36" s="125"/>
      <c r="J36" s="125"/>
      <c r="K36" s="125"/>
      <c r="L36" s="126">
        <f t="shared" si="13"/>
        <v>0</v>
      </c>
      <c r="M36" s="125"/>
      <c r="N36" s="125"/>
      <c r="O36" s="125"/>
      <c r="P36" s="125"/>
      <c r="Q36" s="126">
        <f t="shared" si="14"/>
        <v>0</v>
      </c>
      <c r="R36" s="125"/>
      <c r="S36" s="125"/>
      <c r="T36" s="125"/>
      <c r="U36" s="125"/>
      <c r="V36" s="126">
        <f t="shared" si="15"/>
        <v>0</v>
      </c>
      <c r="W36" s="125"/>
      <c r="X36" s="125"/>
      <c r="Y36" s="125"/>
      <c r="Z36" s="125"/>
      <c r="AA36" s="126">
        <f t="shared" si="16"/>
        <v>0</v>
      </c>
      <c r="AB36" s="127">
        <f t="shared" si="17"/>
        <v>0</v>
      </c>
      <c r="AC36" s="127">
        <f t="shared" si="17"/>
        <v>0</v>
      </c>
      <c r="AD36" s="127">
        <f t="shared" si="17"/>
        <v>0</v>
      </c>
      <c r="AE36" s="127">
        <f t="shared" si="17"/>
        <v>0</v>
      </c>
      <c r="AF36" s="126">
        <f t="shared" si="18"/>
        <v>0</v>
      </c>
    </row>
    <row r="37" spans="1:32" ht="15" customHeight="1">
      <c r="A37" s="74">
        <f t="shared" si="19"/>
        <v>18</v>
      </c>
      <c r="B37" s="84" t="s">
        <v>80</v>
      </c>
      <c r="C37" s="125"/>
      <c r="D37" s="125"/>
      <c r="E37" s="125"/>
      <c r="F37" s="125"/>
      <c r="G37" s="126">
        <f t="shared" si="12"/>
        <v>0</v>
      </c>
      <c r="H37" s="125"/>
      <c r="I37" s="125"/>
      <c r="J37" s="125"/>
      <c r="K37" s="125"/>
      <c r="L37" s="126">
        <f t="shared" si="13"/>
        <v>0</v>
      </c>
      <c r="M37" s="125"/>
      <c r="N37" s="125"/>
      <c r="O37" s="125"/>
      <c r="P37" s="125"/>
      <c r="Q37" s="126">
        <f t="shared" si="14"/>
        <v>0</v>
      </c>
      <c r="R37" s="125"/>
      <c r="S37" s="125"/>
      <c r="T37" s="125"/>
      <c r="U37" s="125"/>
      <c r="V37" s="126">
        <f t="shared" si="15"/>
        <v>0</v>
      </c>
      <c r="W37" s="125"/>
      <c r="X37" s="125"/>
      <c r="Y37" s="125"/>
      <c r="Z37" s="125"/>
      <c r="AA37" s="126">
        <f t="shared" si="16"/>
        <v>0</v>
      </c>
      <c r="AB37" s="127">
        <f t="shared" si="17"/>
        <v>0</v>
      </c>
      <c r="AC37" s="127">
        <f t="shared" si="17"/>
        <v>0</v>
      </c>
      <c r="AD37" s="127">
        <f t="shared" si="17"/>
        <v>0</v>
      </c>
      <c r="AE37" s="127">
        <f t="shared" si="17"/>
        <v>0</v>
      </c>
      <c r="AF37" s="126">
        <f t="shared" si="18"/>
        <v>0</v>
      </c>
    </row>
    <row r="38" spans="1:32" ht="15" customHeight="1">
      <c r="A38" s="74">
        <f t="shared" si="19"/>
        <v>19</v>
      </c>
      <c r="B38" s="84" t="s">
        <v>81</v>
      </c>
      <c r="C38" s="125"/>
      <c r="D38" s="125"/>
      <c r="E38" s="125"/>
      <c r="F38" s="125"/>
      <c r="G38" s="126">
        <f t="shared" si="12"/>
        <v>0</v>
      </c>
      <c r="H38" s="125"/>
      <c r="I38" s="125"/>
      <c r="J38" s="125"/>
      <c r="K38" s="125"/>
      <c r="L38" s="126">
        <f t="shared" si="13"/>
        <v>0</v>
      </c>
      <c r="M38" s="125"/>
      <c r="N38" s="125"/>
      <c r="O38" s="125"/>
      <c r="P38" s="125"/>
      <c r="Q38" s="126">
        <f t="shared" si="14"/>
        <v>0</v>
      </c>
      <c r="R38" s="125"/>
      <c r="S38" s="125"/>
      <c r="T38" s="125"/>
      <c r="U38" s="125"/>
      <c r="V38" s="126">
        <f t="shared" si="15"/>
        <v>0</v>
      </c>
      <c r="W38" s="125"/>
      <c r="X38" s="125"/>
      <c r="Y38" s="125"/>
      <c r="Z38" s="125"/>
      <c r="AA38" s="126">
        <f t="shared" si="16"/>
        <v>0</v>
      </c>
      <c r="AB38" s="127">
        <f t="shared" si="17"/>
        <v>0</v>
      </c>
      <c r="AC38" s="127">
        <f t="shared" si="17"/>
        <v>0</v>
      </c>
      <c r="AD38" s="127">
        <f t="shared" si="17"/>
        <v>0</v>
      </c>
      <c r="AE38" s="127">
        <f t="shared" si="17"/>
        <v>0</v>
      </c>
      <c r="AF38" s="126">
        <f t="shared" si="18"/>
        <v>0</v>
      </c>
    </row>
    <row r="39" spans="1:32" ht="15" customHeight="1">
      <c r="A39" s="74">
        <f t="shared" si="19"/>
        <v>20</v>
      </c>
      <c r="B39" s="84" t="s">
        <v>82</v>
      </c>
      <c r="C39" s="125"/>
      <c r="D39" s="125"/>
      <c r="E39" s="125"/>
      <c r="F39" s="125"/>
      <c r="G39" s="126">
        <f t="shared" si="12"/>
        <v>0</v>
      </c>
      <c r="H39" s="125"/>
      <c r="I39" s="125"/>
      <c r="J39" s="125"/>
      <c r="K39" s="125"/>
      <c r="L39" s="126">
        <f t="shared" si="13"/>
        <v>0</v>
      </c>
      <c r="M39" s="125"/>
      <c r="N39" s="125"/>
      <c r="O39" s="125"/>
      <c r="P39" s="125"/>
      <c r="Q39" s="126">
        <f t="shared" si="14"/>
        <v>0</v>
      </c>
      <c r="R39" s="125"/>
      <c r="S39" s="125"/>
      <c r="T39" s="125"/>
      <c r="U39" s="125"/>
      <c r="V39" s="126">
        <f t="shared" si="15"/>
        <v>0</v>
      </c>
      <c r="W39" s="125"/>
      <c r="X39" s="125"/>
      <c r="Y39" s="125"/>
      <c r="Z39" s="125"/>
      <c r="AA39" s="126">
        <f t="shared" si="16"/>
        <v>0</v>
      </c>
      <c r="AB39" s="127">
        <f t="shared" si="17"/>
        <v>0</v>
      </c>
      <c r="AC39" s="127">
        <f t="shared" si="17"/>
        <v>0</v>
      </c>
      <c r="AD39" s="127">
        <f t="shared" si="17"/>
        <v>0</v>
      </c>
      <c r="AE39" s="127">
        <f t="shared" si="17"/>
        <v>0</v>
      </c>
      <c r="AF39" s="126">
        <f t="shared" si="18"/>
        <v>0</v>
      </c>
    </row>
    <row r="40" spans="1:32" ht="15" customHeight="1">
      <c r="A40" s="74">
        <f t="shared" si="19"/>
        <v>21</v>
      </c>
      <c r="B40" s="84" t="s">
        <v>83</v>
      </c>
      <c r="C40" s="125"/>
      <c r="D40" s="125"/>
      <c r="E40" s="125"/>
      <c r="F40" s="125"/>
      <c r="G40" s="126">
        <f t="shared" si="12"/>
        <v>0</v>
      </c>
      <c r="H40" s="125"/>
      <c r="I40" s="125"/>
      <c r="J40" s="125"/>
      <c r="K40" s="125"/>
      <c r="L40" s="126">
        <f t="shared" si="13"/>
        <v>0</v>
      </c>
      <c r="M40" s="125"/>
      <c r="N40" s="125"/>
      <c r="O40" s="125"/>
      <c r="P40" s="125"/>
      <c r="Q40" s="126">
        <f t="shared" si="14"/>
        <v>0</v>
      </c>
      <c r="R40" s="125"/>
      <c r="S40" s="125"/>
      <c r="T40" s="125"/>
      <c r="U40" s="125"/>
      <c r="V40" s="126">
        <f t="shared" si="15"/>
        <v>0</v>
      </c>
      <c r="W40" s="125"/>
      <c r="X40" s="125"/>
      <c r="Y40" s="125"/>
      <c r="Z40" s="125"/>
      <c r="AA40" s="126">
        <f t="shared" si="16"/>
        <v>0</v>
      </c>
      <c r="AB40" s="127">
        <f t="shared" si="17"/>
        <v>0</v>
      </c>
      <c r="AC40" s="127">
        <f t="shared" si="17"/>
        <v>0</v>
      </c>
      <c r="AD40" s="127">
        <f t="shared" si="17"/>
        <v>0</v>
      </c>
      <c r="AE40" s="127">
        <f t="shared" si="17"/>
        <v>0</v>
      </c>
      <c r="AF40" s="126">
        <f t="shared" si="18"/>
        <v>0</v>
      </c>
    </row>
    <row r="41" spans="1:32" ht="15" customHeight="1">
      <c r="A41" s="74">
        <f t="shared" si="19"/>
        <v>22</v>
      </c>
      <c r="B41" s="84" t="s">
        <v>84</v>
      </c>
      <c r="C41" s="143"/>
      <c r="D41" s="143"/>
      <c r="E41" s="143"/>
      <c r="F41" s="143"/>
      <c r="G41" s="126">
        <f t="shared" si="12"/>
        <v>0</v>
      </c>
      <c r="H41" s="143"/>
      <c r="I41" s="143"/>
      <c r="J41" s="143"/>
      <c r="K41" s="143"/>
      <c r="L41" s="126">
        <f t="shared" si="13"/>
        <v>0</v>
      </c>
      <c r="M41" s="143"/>
      <c r="N41" s="143"/>
      <c r="O41" s="143"/>
      <c r="P41" s="143"/>
      <c r="Q41" s="126">
        <f t="shared" si="14"/>
        <v>0</v>
      </c>
      <c r="R41" s="143"/>
      <c r="S41" s="143"/>
      <c r="T41" s="143"/>
      <c r="U41" s="143"/>
      <c r="V41" s="126">
        <f t="shared" si="15"/>
        <v>0</v>
      </c>
      <c r="W41" s="143"/>
      <c r="X41" s="143"/>
      <c r="Y41" s="143"/>
      <c r="Z41" s="143"/>
      <c r="AA41" s="126">
        <f t="shared" si="16"/>
        <v>0</v>
      </c>
      <c r="AB41" s="127">
        <f t="shared" ref="AB41" si="20">C41+H41+M41+R41+W41</f>
        <v>0</v>
      </c>
      <c r="AC41" s="127">
        <f t="shared" ref="AC41" si="21">D41+I41+N41+S41+X41</f>
        <v>0</v>
      </c>
      <c r="AD41" s="127">
        <f t="shared" ref="AD41" si="22">E41+J41+O41+T41+Y41</f>
        <v>0</v>
      </c>
      <c r="AE41" s="127">
        <f t="shared" ref="AE41" si="23">F41+K41+P41+U41+Z41</f>
        <v>0</v>
      </c>
      <c r="AF41" s="126">
        <f t="shared" si="18"/>
        <v>0</v>
      </c>
    </row>
    <row r="42" spans="1:32" ht="15" customHeight="1">
      <c r="A42" s="74">
        <f t="shared" si="19"/>
        <v>23</v>
      </c>
      <c r="B42" s="84" t="s">
        <v>84</v>
      </c>
      <c r="C42" s="143"/>
      <c r="D42" s="143"/>
      <c r="E42" s="143"/>
      <c r="F42" s="143"/>
      <c r="G42" s="126">
        <f t="shared" si="12"/>
        <v>0</v>
      </c>
      <c r="H42" s="143"/>
      <c r="I42" s="143"/>
      <c r="J42" s="143"/>
      <c r="K42" s="143"/>
      <c r="L42" s="126">
        <f t="shared" ref="L42" si="24">SUM(H42:K42)</f>
        <v>0</v>
      </c>
      <c r="M42" s="143"/>
      <c r="N42" s="143"/>
      <c r="O42" s="143"/>
      <c r="P42" s="143"/>
      <c r="Q42" s="126">
        <f t="shared" si="14"/>
        <v>0</v>
      </c>
      <c r="R42" s="143"/>
      <c r="S42" s="143"/>
      <c r="T42" s="143"/>
      <c r="U42" s="143"/>
      <c r="V42" s="126">
        <f t="shared" si="15"/>
        <v>0</v>
      </c>
      <c r="W42" s="143"/>
      <c r="X42" s="143"/>
      <c r="Y42" s="143"/>
      <c r="Z42" s="143"/>
      <c r="AA42" s="126">
        <f t="shared" si="16"/>
        <v>0</v>
      </c>
      <c r="AB42" s="127">
        <f t="shared" si="17"/>
        <v>0</v>
      </c>
      <c r="AC42" s="127">
        <f t="shared" si="17"/>
        <v>0</v>
      </c>
      <c r="AD42" s="127">
        <f t="shared" si="17"/>
        <v>0</v>
      </c>
      <c r="AE42" s="127">
        <f t="shared" si="17"/>
        <v>0</v>
      </c>
      <c r="AF42" s="126">
        <f t="shared" si="18"/>
        <v>0</v>
      </c>
    </row>
    <row r="43" spans="1:32" ht="15" customHeight="1">
      <c r="A43" s="74">
        <f t="shared" si="19"/>
        <v>24</v>
      </c>
      <c r="B43" s="135" t="s">
        <v>85</v>
      </c>
      <c r="C43" s="126">
        <f t="shared" ref="C43:AF43" si="25">SUM(C31:C42)</f>
        <v>0</v>
      </c>
      <c r="D43" s="126">
        <f t="shared" si="25"/>
        <v>0</v>
      </c>
      <c r="E43" s="126">
        <f t="shared" si="25"/>
        <v>0</v>
      </c>
      <c r="F43" s="126">
        <f t="shared" si="25"/>
        <v>0</v>
      </c>
      <c r="G43" s="126">
        <f t="shared" si="25"/>
        <v>0</v>
      </c>
      <c r="H43" s="126">
        <f t="shared" si="25"/>
        <v>0</v>
      </c>
      <c r="I43" s="126">
        <f t="shared" si="25"/>
        <v>0</v>
      </c>
      <c r="J43" s="126">
        <f t="shared" si="25"/>
        <v>0</v>
      </c>
      <c r="K43" s="126">
        <f t="shared" si="25"/>
        <v>0</v>
      </c>
      <c r="L43" s="126">
        <f t="shared" si="25"/>
        <v>0</v>
      </c>
      <c r="M43" s="126">
        <f t="shared" si="25"/>
        <v>0</v>
      </c>
      <c r="N43" s="126">
        <f t="shared" si="25"/>
        <v>0</v>
      </c>
      <c r="O43" s="126">
        <f t="shared" si="25"/>
        <v>0</v>
      </c>
      <c r="P43" s="126">
        <f t="shared" si="25"/>
        <v>0</v>
      </c>
      <c r="Q43" s="126">
        <f t="shared" si="25"/>
        <v>0</v>
      </c>
      <c r="R43" s="126">
        <f t="shared" si="25"/>
        <v>0</v>
      </c>
      <c r="S43" s="126">
        <f t="shared" si="25"/>
        <v>0</v>
      </c>
      <c r="T43" s="126">
        <f t="shared" si="25"/>
        <v>0</v>
      </c>
      <c r="U43" s="126">
        <f t="shared" si="25"/>
        <v>0</v>
      </c>
      <c r="V43" s="126">
        <f t="shared" si="25"/>
        <v>0</v>
      </c>
      <c r="W43" s="126">
        <f t="shared" si="25"/>
        <v>0</v>
      </c>
      <c r="X43" s="126">
        <f t="shared" si="25"/>
        <v>0</v>
      </c>
      <c r="Y43" s="126">
        <f t="shared" si="25"/>
        <v>0</v>
      </c>
      <c r="Z43" s="126">
        <f t="shared" si="25"/>
        <v>0</v>
      </c>
      <c r="AA43" s="126">
        <f t="shared" si="25"/>
        <v>0</v>
      </c>
      <c r="AB43" s="126">
        <f t="shared" si="25"/>
        <v>0</v>
      </c>
      <c r="AC43" s="126">
        <f t="shared" si="25"/>
        <v>0</v>
      </c>
      <c r="AD43" s="126">
        <f t="shared" si="25"/>
        <v>0</v>
      </c>
      <c r="AE43" s="126">
        <f t="shared" si="25"/>
        <v>0</v>
      </c>
      <c r="AF43" s="126">
        <f t="shared" si="25"/>
        <v>0</v>
      </c>
    </row>
    <row r="44" spans="1:32" ht="15" customHeight="1">
      <c r="A44" s="74">
        <f t="shared" si="19"/>
        <v>25</v>
      </c>
      <c r="B44" s="97" t="s">
        <v>86</v>
      </c>
      <c r="C44" s="125"/>
      <c r="D44" s="125"/>
      <c r="E44" s="125"/>
      <c r="F44" s="125"/>
      <c r="G44" s="126">
        <f t="shared" ref="G44:G50" si="26">SUM(C44:F44)</f>
        <v>0</v>
      </c>
      <c r="H44" s="125"/>
      <c r="I44" s="125"/>
      <c r="J44" s="125"/>
      <c r="K44" s="125"/>
      <c r="L44" s="126">
        <f t="shared" ref="L44:L50" si="27">SUM(H44:K44)</f>
        <v>0</v>
      </c>
      <c r="M44" s="125"/>
      <c r="N44" s="125"/>
      <c r="O44" s="125"/>
      <c r="P44" s="125"/>
      <c r="Q44" s="126">
        <f t="shared" ref="Q44:Q50" si="28">SUM(M44:P44)</f>
        <v>0</v>
      </c>
      <c r="R44" s="125"/>
      <c r="S44" s="125"/>
      <c r="T44" s="125"/>
      <c r="U44" s="125"/>
      <c r="V44" s="126">
        <f t="shared" ref="V44:V50" si="29">SUM(R44:U44)</f>
        <v>0</v>
      </c>
      <c r="W44" s="125"/>
      <c r="X44" s="125"/>
      <c r="Y44" s="125"/>
      <c r="Z44" s="125"/>
      <c r="AA44" s="126">
        <f t="shared" ref="AA44:AA50" si="30">SUM(W44:Z44)</f>
        <v>0</v>
      </c>
      <c r="AB44" s="127">
        <f t="shared" ref="AB44:AE49" si="31">C44+H44+M44+R44+W44</f>
        <v>0</v>
      </c>
      <c r="AC44" s="127">
        <f t="shared" si="31"/>
        <v>0</v>
      </c>
      <c r="AD44" s="127">
        <f t="shared" si="31"/>
        <v>0</v>
      </c>
      <c r="AE44" s="127">
        <f t="shared" si="31"/>
        <v>0</v>
      </c>
      <c r="AF44" s="126">
        <f t="shared" ref="AF44:AF50" si="32">SUM(AB44:AE44)</f>
        <v>0</v>
      </c>
    </row>
    <row r="45" spans="1:32" ht="15" customHeight="1">
      <c r="A45" s="74">
        <f t="shared" si="19"/>
        <v>26</v>
      </c>
      <c r="B45" s="38" t="s">
        <v>87</v>
      </c>
      <c r="C45" s="125"/>
      <c r="D45" s="125"/>
      <c r="E45" s="125"/>
      <c r="F45" s="125"/>
      <c r="G45" s="126">
        <f t="shared" si="26"/>
        <v>0</v>
      </c>
      <c r="H45" s="125"/>
      <c r="I45" s="125"/>
      <c r="J45" s="125"/>
      <c r="K45" s="125"/>
      <c r="L45" s="126">
        <f t="shared" si="27"/>
        <v>0</v>
      </c>
      <c r="M45" s="125"/>
      <c r="N45" s="125"/>
      <c r="O45" s="125"/>
      <c r="P45" s="125"/>
      <c r="Q45" s="126">
        <f t="shared" si="28"/>
        <v>0</v>
      </c>
      <c r="R45" s="125"/>
      <c r="S45" s="125"/>
      <c r="T45" s="125"/>
      <c r="U45" s="125"/>
      <c r="V45" s="126">
        <f t="shared" si="29"/>
        <v>0</v>
      </c>
      <c r="W45" s="125"/>
      <c r="X45" s="125"/>
      <c r="Y45" s="125"/>
      <c r="Z45" s="125"/>
      <c r="AA45" s="126">
        <f t="shared" si="30"/>
        <v>0</v>
      </c>
      <c r="AB45" s="127">
        <f t="shared" si="31"/>
        <v>0</v>
      </c>
      <c r="AC45" s="127">
        <f t="shared" si="31"/>
        <v>0</v>
      </c>
      <c r="AD45" s="127">
        <f t="shared" si="31"/>
        <v>0</v>
      </c>
      <c r="AE45" s="127">
        <f t="shared" si="31"/>
        <v>0</v>
      </c>
      <c r="AF45" s="126">
        <f t="shared" si="32"/>
        <v>0</v>
      </c>
    </row>
    <row r="46" spans="1:32" ht="15" customHeight="1">
      <c r="A46" s="74">
        <f t="shared" si="19"/>
        <v>27</v>
      </c>
      <c r="B46" s="38" t="s">
        <v>88</v>
      </c>
      <c r="C46" s="125"/>
      <c r="D46" s="125"/>
      <c r="E46" s="125"/>
      <c r="F46" s="125"/>
      <c r="G46" s="126">
        <f t="shared" si="26"/>
        <v>0</v>
      </c>
      <c r="H46" s="125"/>
      <c r="I46" s="125"/>
      <c r="J46" s="125"/>
      <c r="K46" s="125"/>
      <c r="L46" s="126">
        <f t="shared" si="27"/>
        <v>0</v>
      </c>
      <c r="M46" s="125"/>
      <c r="N46" s="125"/>
      <c r="O46" s="125"/>
      <c r="P46" s="125"/>
      <c r="Q46" s="126">
        <f t="shared" si="28"/>
        <v>0</v>
      </c>
      <c r="R46" s="125"/>
      <c r="S46" s="125"/>
      <c r="T46" s="125"/>
      <c r="U46" s="125"/>
      <c r="V46" s="126">
        <f t="shared" si="29"/>
        <v>0</v>
      </c>
      <c r="W46" s="125"/>
      <c r="X46" s="125"/>
      <c r="Y46" s="125"/>
      <c r="Z46" s="125"/>
      <c r="AA46" s="126">
        <f t="shared" si="30"/>
        <v>0</v>
      </c>
      <c r="AB46" s="127">
        <f t="shared" si="31"/>
        <v>0</v>
      </c>
      <c r="AC46" s="127">
        <f t="shared" si="31"/>
        <v>0</v>
      </c>
      <c r="AD46" s="127">
        <f t="shared" si="31"/>
        <v>0</v>
      </c>
      <c r="AE46" s="127">
        <f t="shared" si="31"/>
        <v>0</v>
      </c>
      <c r="AF46" s="126">
        <f t="shared" si="32"/>
        <v>0</v>
      </c>
    </row>
    <row r="47" spans="1:32" ht="15" customHeight="1">
      <c r="A47" s="74">
        <f t="shared" si="19"/>
        <v>28</v>
      </c>
      <c r="B47" s="142" t="s">
        <v>89</v>
      </c>
      <c r="C47" s="125"/>
      <c r="D47" s="125"/>
      <c r="E47" s="125"/>
      <c r="F47" s="125"/>
      <c r="G47" s="126">
        <f t="shared" si="26"/>
        <v>0</v>
      </c>
      <c r="H47" s="125"/>
      <c r="I47" s="125"/>
      <c r="J47" s="125"/>
      <c r="K47" s="125"/>
      <c r="L47" s="126">
        <f t="shared" si="27"/>
        <v>0</v>
      </c>
      <c r="M47" s="125"/>
      <c r="N47" s="125"/>
      <c r="O47" s="125"/>
      <c r="P47" s="125"/>
      <c r="Q47" s="126">
        <f t="shared" si="28"/>
        <v>0</v>
      </c>
      <c r="R47" s="125"/>
      <c r="S47" s="125"/>
      <c r="T47" s="125"/>
      <c r="U47" s="125"/>
      <c r="V47" s="126">
        <f t="shared" si="29"/>
        <v>0</v>
      </c>
      <c r="W47" s="125"/>
      <c r="X47" s="125"/>
      <c r="Y47" s="125"/>
      <c r="Z47" s="125"/>
      <c r="AA47" s="126">
        <f t="shared" si="30"/>
        <v>0</v>
      </c>
      <c r="AB47" s="127">
        <f t="shared" si="31"/>
        <v>0</v>
      </c>
      <c r="AC47" s="127">
        <f t="shared" si="31"/>
        <v>0</v>
      </c>
      <c r="AD47" s="127">
        <f t="shared" si="31"/>
        <v>0</v>
      </c>
      <c r="AE47" s="127">
        <f t="shared" si="31"/>
        <v>0</v>
      </c>
      <c r="AF47" s="126">
        <f t="shared" si="32"/>
        <v>0</v>
      </c>
    </row>
    <row r="48" spans="1:32" ht="15" customHeight="1">
      <c r="A48" s="74">
        <f t="shared" si="19"/>
        <v>29</v>
      </c>
      <c r="B48" s="142" t="s">
        <v>90</v>
      </c>
      <c r="C48" s="125"/>
      <c r="D48" s="125"/>
      <c r="E48" s="125"/>
      <c r="F48" s="125"/>
      <c r="G48" s="126">
        <f t="shared" si="26"/>
        <v>0</v>
      </c>
      <c r="H48" s="125"/>
      <c r="I48" s="125"/>
      <c r="J48" s="125"/>
      <c r="K48" s="125"/>
      <c r="L48" s="126">
        <f t="shared" si="27"/>
        <v>0</v>
      </c>
      <c r="M48" s="125"/>
      <c r="N48" s="125"/>
      <c r="O48" s="125"/>
      <c r="P48" s="125"/>
      <c r="Q48" s="126">
        <f t="shared" si="28"/>
        <v>0</v>
      </c>
      <c r="R48" s="125"/>
      <c r="S48" s="125"/>
      <c r="T48" s="125"/>
      <c r="U48" s="125"/>
      <c r="V48" s="126">
        <f t="shared" si="29"/>
        <v>0</v>
      </c>
      <c r="W48" s="125"/>
      <c r="X48" s="125"/>
      <c r="Y48" s="125"/>
      <c r="Z48" s="125"/>
      <c r="AA48" s="126">
        <f t="shared" si="30"/>
        <v>0</v>
      </c>
      <c r="AB48" s="127">
        <f t="shared" si="31"/>
        <v>0</v>
      </c>
      <c r="AC48" s="127">
        <f t="shared" si="31"/>
        <v>0</v>
      </c>
      <c r="AD48" s="127">
        <f t="shared" si="31"/>
        <v>0</v>
      </c>
      <c r="AE48" s="127">
        <f t="shared" si="31"/>
        <v>0</v>
      </c>
      <c r="AF48" s="126">
        <f t="shared" si="32"/>
        <v>0</v>
      </c>
    </row>
    <row r="49" spans="1:32" ht="15" customHeight="1">
      <c r="A49" s="74">
        <f t="shared" si="19"/>
        <v>30</v>
      </c>
      <c r="B49" s="97" t="s">
        <v>91</v>
      </c>
      <c r="C49" s="125"/>
      <c r="D49" s="125"/>
      <c r="E49" s="125"/>
      <c r="F49" s="125"/>
      <c r="G49" s="126">
        <f t="shared" si="26"/>
        <v>0</v>
      </c>
      <c r="H49" s="125"/>
      <c r="I49" s="125"/>
      <c r="J49" s="125"/>
      <c r="K49" s="125"/>
      <c r="L49" s="126">
        <f t="shared" si="27"/>
        <v>0</v>
      </c>
      <c r="M49" s="125"/>
      <c r="N49" s="125"/>
      <c r="O49" s="125"/>
      <c r="P49" s="125"/>
      <c r="Q49" s="126">
        <f t="shared" si="28"/>
        <v>0</v>
      </c>
      <c r="R49" s="125"/>
      <c r="S49" s="125"/>
      <c r="T49" s="125"/>
      <c r="U49" s="125"/>
      <c r="V49" s="126">
        <f t="shared" si="29"/>
        <v>0</v>
      </c>
      <c r="W49" s="125"/>
      <c r="X49" s="125"/>
      <c r="Y49" s="125"/>
      <c r="Z49" s="125"/>
      <c r="AA49" s="126">
        <f t="shared" si="30"/>
        <v>0</v>
      </c>
      <c r="AB49" s="127">
        <f t="shared" si="31"/>
        <v>0</v>
      </c>
      <c r="AC49" s="127">
        <f t="shared" si="31"/>
        <v>0</v>
      </c>
      <c r="AD49" s="127">
        <f t="shared" si="31"/>
        <v>0</v>
      </c>
      <c r="AE49" s="127">
        <f t="shared" si="31"/>
        <v>0</v>
      </c>
      <c r="AF49" s="126">
        <f t="shared" si="32"/>
        <v>0</v>
      </c>
    </row>
    <row r="50" spans="1:32" ht="15" customHeight="1">
      <c r="A50" s="74">
        <f t="shared" si="19"/>
        <v>31</v>
      </c>
      <c r="B50" s="97" t="s">
        <v>84</v>
      </c>
      <c r="C50" s="143"/>
      <c r="D50" s="143"/>
      <c r="E50" s="143"/>
      <c r="F50" s="143"/>
      <c r="G50" s="126">
        <f t="shared" si="26"/>
        <v>0</v>
      </c>
      <c r="H50" s="143"/>
      <c r="I50" s="143"/>
      <c r="J50" s="143"/>
      <c r="K50" s="143"/>
      <c r="L50" s="126">
        <f t="shared" si="27"/>
        <v>0</v>
      </c>
      <c r="M50" s="143"/>
      <c r="N50" s="143"/>
      <c r="O50" s="143"/>
      <c r="P50" s="143"/>
      <c r="Q50" s="126">
        <f t="shared" si="28"/>
        <v>0</v>
      </c>
      <c r="R50" s="143"/>
      <c r="S50" s="143"/>
      <c r="T50" s="143"/>
      <c r="U50" s="143"/>
      <c r="V50" s="126">
        <f t="shared" si="29"/>
        <v>0</v>
      </c>
      <c r="W50" s="143"/>
      <c r="X50" s="143"/>
      <c r="Y50" s="143"/>
      <c r="Z50" s="143"/>
      <c r="AA50" s="126">
        <f t="shared" si="30"/>
        <v>0</v>
      </c>
      <c r="AB50" s="127">
        <f t="shared" ref="AB50" si="33">C50+H50+M50+R50+W50</f>
        <v>0</v>
      </c>
      <c r="AC50" s="127">
        <f t="shared" ref="AC50" si="34">D50+I50+N50+S50+X50</f>
        <v>0</v>
      </c>
      <c r="AD50" s="127">
        <f t="shared" ref="AD50" si="35">E50+J50+O50+T50+Y50</f>
        <v>0</v>
      </c>
      <c r="AE50" s="127">
        <f t="shared" ref="AE50" si="36">F50+K50+P50+U50+Z50</f>
        <v>0</v>
      </c>
      <c r="AF50" s="126">
        <f t="shared" si="32"/>
        <v>0</v>
      </c>
    </row>
    <row r="51" spans="1:32" ht="15" customHeight="1">
      <c r="A51" s="74">
        <f t="shared" si="19"/>
        <v>32</v>
      </c>
      <c r="B51" s="135" t="s">
        <v>92</v>
      </c>
      <c r="C51" s="126">
        <f t="shared" ref="C51:AF51" si="37">SUM(C43:C50)</f>
        <v>0</v>
      </c>
      <c r="D51" s="126">
        <f t="shared" si="37"/>
        <v>0</v>
      </c>
      <c r="E51" s="126">
        <f t="shared" si="37"/>
        <v>0</v>
      </c>
      <c r="F51" s="126">
        <f t="shared" si="37"/>
        <v>0</v>
      </c>
      <c r="G51" s="126">
        <f t="shared" si="37"/>
        <v>0</v>
      </c>
      <c r="H51" s="126">
        <f t="shared" si="37"/>
        <v>0</v>
      </c>
      <c r="I51" s="126">
        <f t="shared" si="37"/>
        <v>0</v>
      </c>
      <c r="J51" s="126">
        <f t="shared" si="37"/>
        <v>0</v>
      </c>
      <c r="K51" s="126">
        <f t="shared" si="37"/>
        <v>0</v>
      </c>
      <c r="L51" s="126">
        <f t="shared" si="37"/>
        <v>0</v>
      </c>
      <c r="M51" s="126">
        <f t="shared" si="37"/>
        <v>0</v>
      </c>
      <c r="N51" s="126">
        <f t="shared" si="37"/>
        <v>0</v>
      </c>
      <c r="O51" s="126">
        <f t="shared" si="37"/>
        <v>0</v>
      </c>
      <c r="P51" s="126">
        <f t="shared" si="37"/>
        <v>0</v>
      </c>
      <c r="Q51" s="126">
        <f t="shared" si="37"/>
        <v>0</v>
      </c>
      <c r="R51" s="126">
        <f t="shared" si="37"/>
        <v>0</v>
      </c>
      <c r="S51" s="126">
        <f t="shared" si="37"/>
        <v>0</v>
      </c>
      <c r="T51" s="126">
        <f t="shared" si="37"/>
        <v>0</v>
      </c>
      <c r="U51" s="126">
        <f t="shared" si="37"/>
        <v>0</v>
      </c>
      <c r="V51" s="126">
        <f t="shared" si="37"/>
        <v>0</v>
      </c>
      <c r="W51" s="126">
        <f t="shared" si="37"/>
        <v>0</v>
      </c>
      <c r="X51" s="126">
        <f t="shared" si="37"/>
        <v>0</v>
      </c>
      <c r="Y51" s="126">
        <f t="shared" si="37"/>
        <v>0</v>
      </c>
      <c r="Z51" s="126">
        <f t="shared" si="37"/>
        <v>0</v>
      </c>
      <c r="AA51" s="126">
        <f t="shared" si="37"/>
        <v>0</v>
      </c>
      <c r="AB51" s="126">
        <f t="shared" si="37"/>
        <v>0</v>
      </c>
      <c r="AC51" s="126">
        <f t="shared" si="37"/>
        <v>0</v>
      </c>
      <c r="AD51" s="126">
        <f t="shared" si="37"/>
        <v>0</v>
      </c>
      <c r="AE51" s="126">
        <f t="shared" si="37"/>
        <v>0</v>
      </c>
      <c r="AF51" s="126">
        <f t="shared" si="37"/>
        <v>0</v>
      </c>
    </row>
    <row r="52" spans="1:32" ht="15" customHeight="1">
      <c r="A52" s="74">
        <f t="shared" si="19"/>
        <v>33</v>
      </c>
      <c r="B52" s="137" t="s">
        <v>93</v>
      </c>
      <c r="C52" s="125"/>
      <c r="D52" s="125"/>
      <c r="E52" s="125"/>
      <c r="F52" s="125"/>
      <c r="G52" s="126">
        <f>SUM(C52:F52)</f>
        <v>0</v>
      </c>
      <c r="H52" s="125"/>
      <c r="I52" s="125"/>
      <c r="J52" s="125"/>
      <c r="K52" s="125"/>
      <c r="L52" s="126">
        <f>SUM(H52:K52)</f>
        <v>0</v>
      </c>
      <c r="M52" s="125"/>
      <c r="N52" s="125"/>
      <c r="O52" s="125"/>
      <c r="P52" s="125"/>
      <c r="Q52" s="126">
        <f>SUM(M52:P52)</f>
        <v>0</v>
      </c>
      <c r="R52" s="125"/>
      <c r="S52" s="125"/>
      <c r="T52" s="125"/>
      <c r="U52" s="125"/>
      <c r="V52" s="126">
        <f>SUM(R52:U52)</f>
        <v>0</v>
      </c>
      <c r="W52" s="125"/>
      <c r="X52" s="125"/>
      <c r="Y52" s="125"/>
      <c r="Z52" s="125"/>
      <c r="AA52" s="126">
        <f>SUM(W52:Z52)</f>
        <v>0</v>
      </c>
      <c r="AB52" s="127">
        <f t="shared" ref="AB52:AE53" si="38">C52+H52+M52+R52+W52</f>
        <v>0</v>
      </c>
      <c r="AC52" s="127">
        <f t="shared" si="38"/>
        <v>0</v>
      </c>
      <c r="AD52" s="127">
        <f t="shared" si="38"/>
        <v>0</v>
      </c>
      <c r="AE52" s="127">
        <f t="shared" si="38"/>
        <v>0</v>
      </c>
      <c r="AF52" s="126">
        <f>SUM(AB52:AE52)</f>
        <v>0</v>
      </c>
    </row>
    <row r="53" spans="1:32" ht="15" customHeight="1">
      <c r="A53" s="74">
        <f t="shared" si="19"/>
        <v>34</v>
      </c>
      <c r="B53" s="137" t="s">
        <v>94</v>
      </c>
      <c r="C53" s="125"/>
      <c r="D53" s="125"/>
      <c r="E53" s="125"/>
      <c r="F53" s="125"/>
      <c r="G53" s="126">
        <f>SUM(C53:F53)</f>
        <v>0</v>
      </c>
      <c r="H53" s="125"/>
      <c r="I53" s="125"/>
      <c r="J53" s="125"/>
      <c r="K53" s="125"/>
      <c r="L53" s="126">
        <f>SUM(H53:K53)</f>
        <v>0</v>
      </c>
      <c r="M53" s="125"/>
      <c r="N53" s="125"/>
      <c r="O53" s="125"/>
      <c r="P53" s="125"/>
      <c r="Q53" s="126">
        <f>SUM(M53:P53)</f>
        <v>0</v>
      </c>
      <c r="R53" s="125"/>
      <c r="S53" s="125"/>
      <c r="T53" s="125"/>
      <c r="U53" s="125"/>
      <c r="V53" s="126">
        <f>SUM(R53:U53)</f>
        <v>0</v>
      </c>
      <c r="W53" s="125"/>
      <c r="X53" s="125"/>
      <c r="Y53" s="125"/>
      <c r="Z53" s="125"/>
      <c r="AA53" s="126">
        <f>SUM(W53:Z53)</f>
        <v>0</v>
      </c>
      <c r="AB53" s="127">
        <f t="shared" si="38"/>
        <v>0</v>
      </c>
      <c r="AC53" s="127">
        <f t="shared" si="38"/>
        <v>0</v>
      </c>
      <c r="AD53" s="127">
        <f t="shared" si="38"/>
        <v>0</v>
      </c>
      <c r="AE53" s="127">
        <f t="shared" si="38"/>
        <v>0</v>
      </c>
      <c r="AF53" s="126">
        <f>SUM(AB53:AE53)</f>
        <v>0</v>
      </c>
    </row>
    <row r="54" spans="1:32" ht="15" customHeight="1">
      <c r="A54" s="74">
        <f t="shared" si="19"/>
        <v>35</v>
      </c>
      <c r="B54" s="136" t="s">
        <v>95</v>
      </c>
      <c r="C54" s="126">
        <f>C52-C53</f>
        <v>0</v>
      </c>
      <c r="D54" s="126">
        <f t="shared" ref="D54:AE54" si="39">D52-D53</f>
        <v>0</v>
      </c>
      <c r="E54" s="126">
        <f t="shared" si="39"/>
        <v>0</v>
      </c>
      <c r="F54" s="126">
        <f t="shared" si="39"/>
        <v>0</v>
      </c>
      <c r="G54" s="126">
        <f>G52-G53</f>
        <v>0</v>
      </c>
      <c r="H54" s="126">
        <f t="shared" si="39"/>
        <v>0</v>
      </c>
      <c r="I54" s="126">
        <f t="shared" si="39"/>
        <v>0</v>
      </c>
      <c r="J54" s="126">
        <f t="shared" si="39"/>
        <v>0</v>
      </c>
      <c r="K54" s="126">
        <f t="shared" si="39"/>
        <v>0</v>
      </c>
      <c r="L54" s="126">
        <f>L52-L53</f>
        <v>0</v>
      </c>
      <c r="M54" s="126">
        <f t="shared" si="39"/>
        <v>0</v>
      </c>
      <c r="N54" s="126">
        <f t="shared" si="39"/>
        <v>0</v>
      </c>
      <c r="O54" s="126">
        <f t="shared" si="39"/>
        <v>0</v>
      </c>
      <c r="P54" s="126">
        <f t="shared" si="39"/>
        <v>0</v>
      </c>
      <c r="Q54" s="126">
        <f>Q52-Q53</f>
        <v>0</v>
      </c>
      <c r="R54" s="126">
        <f t="shared" si="39"/>
        <v>0</v>
      </c>
      <c r="S54" s="126">
        <f t="shared" si="39"/>
        <v>0</v>
      </c>
      <c r="T54" s="126">
        <f t="shared" si="39"/>
        <v>0</v>
      </c>
      <c r="U54" s="126">
        <f t="shared" si="39"/>
        <v>0</v>
      </c>
      <c r="V54" s="126">
        <f>V52-V53</f>
        <v>0</v>
      </c>
      <c r="W54" s="126">
        <f t="shared" si="39"/>
        <v>0</v>
      </c>
      <c r="X54" s="126">
        <f t="shared" si="39"/>
        <v>0</v>
      </c>
      <c r="Y54" s="126">
        <f t="shared" si="39"/>
        <v>0</v>
      </c>
      <c r="Z54" s="126">
        <f t="shared" si="39"/>
        <v>0</v>
      </c>
      <c r="AA54" s="126">
        <f>AA52-AA53</f>
        <v>0</v>
      </c>
      <c r="AB54" s="126">
        <f t="shared" si="39"/>
        <v>0</v>
      </c>
      <c r="AC54" s="126">
        <f t="shared" si="39"/>
        <v>0</v>
      </c>
      <c r="AD54" s="126">
        <f t="shared" si="39"/>
        <v>0</v>
      </c>
      <c r="AE54" s="126">
        <f t="shared" si="39"/>
        <v>0</v>
      </c>
      <c r="AF54" s="126">
        <f>AF52-AF53</f>
        <v>0</v>
      </c>
    </row>
    <row r="55" spans="1:32" ht="15" customHeight="1">
      <c r="A55" s="74">
        <f t="shared" si="19"/>
        <v>36</v>
      </c>
      <c r="B55" s="137" t="s">
        <v>96</v>
      </c>
      <c r="C55" s="125"/>
      <c r="D55" s="125"/>
      <c r="E55" s="125"/>
      <c r="F55" s="125"/>
      <c r="G55" s="126">
        <f>SUM(C55:F55)</f>
        <v>0</v>
      </c>
      <c r="H55" s="125"/>
      <c r="I55" s="125"/>
      <c r="J55" s="125"/>
      <c r="K55" s="125"/>
      <c r="L55" s="126">
        <f>SUM(H55:K55)</f>
        <v>0</v>
      </c>
      <c r="M55" s="125"/>
      <c r="N55" s="125"/>
      <c r="O55" s="125"/>
      <c r="P55" s="125"/>
      <c r="Q55" s="126">
        <f>SUM(M55:P55)</f>
        <v>0</v>
      </c>
      <c r="R55" s="125"/>
      <c r="S55" s="125"/>
      <c r="T55" s="125"/>
      <c r="U55" s="125"/>
      <c r="V55" s="126">
        <f>SUM(R55:U55)</f>
        <v>0</v>
      </c>
      <c r="W55" s="125"/>
      <c r="X55" s="125"/>
      <c r="Y55" s="125"/>
      <c r="Z55" s="125"/>
      <c r="AA55" s="126">
        <f>SUM(W55:Z55)</f>
        <v>0</v>
      </c>
      <c r="AB55" s="127">
        <f>C55+H55+M55+R55+W55</f>
        <v>0</v>
      </c>
      <c r="AC55" s="127">
        <f t="shared" ref="AC55:AE55" si="40">D55+I55+N55+S55+X55</f>
        <v>0</v>
      </c>
      <c r="AD55" s="127">
        <f t="shared" si="40"/>
        <v>0</v>
      </c>
      <c r="AE55" s="127">
        <f t="shared" si="40"/>
        <v>0</v>
      </c>
      <c r="AF55" s="126">
        <f>SUM(AB55:AE55)</f>
        <v>0</v>
      </c>
    </row>
    <row r="56" spans="1:32" ht="15" customHeight="1">
      <c r="A56" s="74">
        <f t="shared" si="19"/>
        <v>37</v>
      </c>
      <c r="B56" s="135" t="s">
        <v>97</v>
      </c>
      <c r="C56" s="126">
        <f>C51+C54-C55</f>
        <v>0</v>
      </c>
      <c r="D56" s="126">
        <f t="shared" ref="D56:AE56" si="41">D51+D54-D55</f>
        <v>0</v>
      </c>
      <c r="E56" s="126">
        <f t="shared" si="41"/>
        <v>0</v>
      </c>
      <c r="F56" s="126">
        <f t="shared" si="41"/>
        <v>0</v>
      </c>
      <c r="G56" s="126">
        <f>G51+G54-G55</f>
        <v>0</v>
      </c>
      <c r="H56" s="126">
        <f t="shared" si="41"/>
        <v>0</v>
      </c>
      <c r="I56" s="126">
        <f t="shared" si="41"/>
        <v>0</v>
      </c>
      <c r="J56" s="126">
        <f t="shared" si="41"/>
        <v>0</v>
      </c>
      <c r="K56" s="126">
        <f t="shared" si="41"/>
        <v>0</v>
      </c>
      <c r="L56" s="126">
        <f t="shared" si="41"/>
        <v>0</v>
      </c>
      <c r="M56" s="126">
        <f t="shared" si="41"/>
        <v>0</v>
      </c>
      <c r="N56" s="126">
        <f t="shared" si="41"/>
        <v>0</v>
      </c>
      <c r="O56" s="126">
        <f t="shared" si="41"/>
        <v>0</v>
      </c>
      <c r="P56" s="126">
        <f t="shared" si="41"/>
        <v>0</v>
      </c>
      <c r="Q56" s="126">
        <f>Q51+Q54-Q55</f>
        <v>0</v>
      </c>
      <c r="R56" s="126">
        <f t="shared" si="41"/>
        <v>0</v>
      </c>
      <c r="S56" s="126">
        <f t="shared" si="41"/>
        <v>0</v>
      </c>
      <c r="T56" s="126">
        <f t="shared" si="41"/>
        <v>0</v>
      </c>
      <c r="U56" s="126">
        <f t="shared" si="41"/>
        <v>0</v>
      </c>
      <c r="V56" s="126">
        <f t="shared" si="41"/>
        <v>0</v>
      </c>
      <c r="W56" s="126">
        <f t="shared" si="41"/>
        <v>0</v>
      </c>
      <c r="X56" s="126">
        <f t="shared" si="41"/>
        <v>0</v>
      </c>
      <c r="Y56" s="126">
        <f t="shared" si="41"/>
        <v>0</v>
      </c>
      <c r="Z56" s="126">
        <f t="shared" si="41"/>
        <v>0</v>
      </c>
      <c r="AA56" s="126">
        <f>AA51+AA54-AA55</f>
        <v>0</v>
      </c>
      <c r="AB56" s="126">
        <f t="shared" si="41"/>
        <v>0</v>
      </c>
      <c r="AC56" s="126">
        <f t="shared" si="41"/>
        <v>0</v>
      </c>
      <c r="AD56" s="126">
        <f t="shared" si="41"/>
        <v>0</v>
      </c>
      <c r="AE56" s="126">
        <f t="shared" si="41"/>
        <v>0</v>
      </c>
      <c r="AF56" s="126">
        <f>AF51+AF54-AF55</f>
        <v>0</v>
      </c>
    </row>
    <row r="57" spans="1:32" ht="15" customHeight="1">
      <c r="A57" s="70"/>
      <c r="B57" s="42" t="s">
        <v>98</v>
      </c>
      <c r="C57" s="122"/>
      <c r="D57" s="123"/>
      <c r="E57" s="123"/>
      <c r="F57" s="123"/>
      <c r="G57" s="124"/>
      <c r="H57" s="122"/>
      <c r="I57" s="123"/>
      <c r="J57" s="123"/>
      <c r="K57" s="123"/>
      <c r="L57" s="124"/>
      <c r="M57" s="122"/>
      <c r="N57" s="123"/>
      <c r="O57" s="123"/>
      <c r="P57" s="123"/>
      <c r="Q57" s="124"/>
      <c r="R57" s="122"/>
      <c r="S57" s="123"/>
      <c r="T57" s="123"/>
      <c r="U57" s="123"/>
      <c r="V57" s="124"/>
      <c r="W57" s="122"/>
      <c r="X57" s="123"/>
      <c r="Y57" s="123"/>
      <c r="Z57" s="123"/>
      <c r="AA57" s="124"/>
      <c r="AB57" s="122"/>
      <c r="AC57" s="123"/>
      <c r="AD57" s="123"/>
      <c r="AE57" s="123"/>
      <c r="AF57" s="124"/>
    </row>
    <row r="58" spans="1:32" ht="15" customHeight="1">
      <c r="A58" s="68">
        <f>A56+1</f>
        <v>38</v>
      </c>
      <c r="B58" s="97" t="s">
        <v>99</v>
      </c>
      <c r="C58" s="125"/>
      <c r="D58" s="125"/>
      <c r="E58" s="125"/>
      <c r="F58" s="125"/>
      <c r="G58" s="126">
        <f>SUM(C58:F58)</f>
        <v>0</v>
      </c>
      <c r="H58" s="125"/>
      <c r="I58" s="125"/>
      <c r="J58" s="125"/>
      <c r="K58" s="125"/>
      <c r="L58" s="126">
        <f>SUM(H58:K58)</f>
        <v>0</v>
      </c>
      <c r="M58" s="125"/>
      <c r="N58" s="125"/>
      <c r="O58" s="125"/>
      <c r="P58" s="125"/>
      <c r="Q58" s="126">
        <f>SUM(M58:P58)</f>
        <v>0</v>
      </c>
      <c r="R58" s="125"/>
      <c r="S58" s="125"/>
      <c r="T58" s="125"/>
      <c r="U58" s="125"/>
      <c r="V58" s="126">
        <f>SUM(R58:U58)</f>
        <v>0</v>
      </c>
      <c r="W58" s="125"/>
      <c r="X58" s="125"/>
      <c r="Y58" s="125"/>
      <c r="Z58" s="125"/>
      <c r="AA58" s="126">
        <f>SUM(W58:Z58)</f>
        <v>0</v>
      </c>
      <c r="AB58" s="127">
        <f t="shared" ref="AB58:AE61" si="42">C58+H58+M58+R58+W58</f>
        <v>0</v>
      </c>
      <c r="AC58" s="127">
        <f t="shared" si="42"/>
        <v>0</v>
      </c>
      <c r="AD58" s="127">
        <f t="shared" si="42"/>
        <v>0</v>
      </c>
      <c r="AE58" s="127">
        <f t="shared" si="42"/>
        <v>0</v>
      </c>
      <c r="AF58" s="126">
        <f>SUM(AB58:AE58)</f>
        <v>0</v>
      </c>
    </row>
    <row r="59" spans="1:32" ht="15" customHeight="1">
      <c r="A59" s="68">
        <f>A58+1</f>
        <v>39</v>
      </c>
      <c r="B59" s="97" t="s">
        <v>100</v>
      </c>
      <c r="C59" s="125"/>
      <c r="D59" s="125"/>
      <c r="E59" s="125"/>
      <c r="F59" s="125"/>
      <c r="G59" s="126">
        <f>SUM(C59:F59)</f>
        <v>0</v>
      </c>
      <c r="H59" s="125"/>
      <c r="I59" s="125"/>
      <c r="J59" s="125"/>
      <c r="K59" s="125"/>
      <c r="L59" s="126">
        <f>SUM(H59:K59)</f>
        <v>0</v>
      </c>
      <c r="M59" s="125"/>
      <c r="N59" s="125"/>
      <c r="O59" s="125"/>
      <c r="P59" s="125"/>
      <c r="Q59" s="126">
        <f>SUM(M59:P59)</f>
        <v>0</v>
      </c>
      <c r="R59" s="125"/>
      <c r="S59" s="125"/>
      <c r="T59" s="125"/>
      <c r="U59" s="125"/>
      <c r="V59" s="126">
        <f>SUM(R59:U59)</f>
        <v>0</v>
      </c>
      <c r="W59" s="125"/>
      <c r="X59" s="125"/>
      <c r="Y59" s="125"/>
      <c r="Z59" s="125"/>
      <c r="AA59" s="126">
        <f>SUM(W59:Z59)</f>
        <v>0</v>
      </c>
      <c r="AB59" s="127">
        <f t="shared" si="42"/>
        <v>0</v>
      </c>
      <c r="AC59" s="127">
        <f t="shared" si="42"/>
        <v>0</v>
      </c>
      <c r="AD59" s="127">
        <f t="shared" si="42"/>
        <v>0</v>
      </c>
      <c r="AE59" s="127">
        <f t="shared" si="42"/>
        <v>0</v>
      </c>
      <c r="AF59" s="126">
        <f>SUM(AB59:AE59)</f>
        <v>0</v>
      </c>
    </row>
    <row r="60" spans="1:32" ht="15" customHeight="1">
      <c r="A60" s="68">
        <f>A59+1</f>
        <v>40</v>
      </c>
      <c r="B60" s="97" t="s">
        <v>101</v>
      </c>
      <c r="C60" s="125"/>
      <c r="D60" s="125"/>
      <c r="E60" s="125"/>
      <c r="F60" s="125"/>
      <c r="G60" s="126">
        <f>SUM(C60:F60)</f>
        <v>0</v>
      </c>
      <c r="H60" s="125"/>
      <c r="I60" s="125"/>
      <c r="J60" s="125"/>
      <c r="K60" s="125"/>
      <c r="L60" s="126">
        <f>SUM(H60:K60)</f>
        <v>0</v>
      </c>
      <c r="M60" s="125"/>
      <c r="N60" s="125"/>
      <c r="O60" s="125"/>
      <c r="P60" s="125"/>
      <c r="Q60" s="126">
        <f>SUM(M60:P60)</f>
        <v>0</v>
      </c>
      <c r="R60" s="125"/>
      <c r="S60" s="125"/>
      <c r="T60" s="125"/>
      <c r="U60" s="125"/>
      <c r="V60" s="126">
        <f>SUM(R60:U60)</f>
        <v>0</v>
      </c>
      <c r="W60" s="125"/>
      <c r="X60" s="125"/>
      <c r="Y60" s="125"/>
      <c r="Z60" s="125"/>
      <c r="AA60" s="126">
        <f>SUM(W60:Z60)</f>
        <v>0</v>
      </c>
      <c r="AB60" s="127">
        <f t="shared" si="42"/>
        <v>0</v>
      </c>
      <c r="AC60" s="127">
        <f t="shared" si="42"/>
        <v>0</v>
      </c>
      <c r="AD60" s="127">
        <f t="shared" si="42"/>
        <v>0</v>
      </c>
      <c r="AE60" s="127">
        <f t="shared" si="42"/>
        <v>0</v>
      </c>
      <c r="AF60" s="126">
        <f>SUM(AB60:AE60)</f>
        <v>0</v>
      </c>
    </row>
    <row r="61" spans="1:32" ht="15" customHeight="1">
      <c r="A61" s="68">
        <f t="shared" ref="A61:A72" si="43">A60+1</f>
        <v>41</v>
      </c>
      <c r="B61" s="97" t="s">
        <v>102</v>
      </c>
      <c r="C61" s="128"/>
      <c r="D61" s="128"/>
      <c r="E61" s="128"/>
      <c r="F61" s="128"/>
      <c r="G61" s="126">
        <f>SUM(C61:F61)</f>
        <v>0</v>
      </c>
      <c r="H61" s="128"/>
      <c r="I61" s="128"/>
      <c r="J61" s="128"/>
      <c r="K61" s="128"/>
      <c r="L61" s="126">
        <f>SUM(H61:K61)</f>
        <v>0</v>
      </c>
      <c r="M61" s="125"/>
      <c r="N61" s="125"/>
      <c r="O61" s="125"/>
      <c r="P61" s="125"/>
      <c r="Q61" s="126">
        <f>SUM(M61:P61)</f>
        <v>0</v>
      </c>
      <c r="R61" s="125"/>
      <c r="S61" s="125"/>
      <c r="T61" s="125"/>
      <c r="U61" s="125"/>
      <c r="V61" s="126">
        <f>SUM(R61:U61)</f>
        <v>0</v>
      </c>
      <c r="W61" s="128"/>
      <c r="X61" s="128"/>
      <c r="Y61" s="128"/>
      <c r="Z61" s="128"/>
      <c r="AA61" s="126">
        <f>SUM(W61:Z61)</f>
        <v>0</v>
      </c>
      <c r="AB61" s="127">
        <f t="shared" si="42"/>
        <v>0</v>
      </c>
      <c r="AC61" s="127">
        <f t="shared" si="42"/>
        <v>0</v>
      </c>
      <c r="AD61" s="127">
        <f t="shared" si="42"/>
        <v>0</v>
      </c>
      <c r="AE61" s="127">
        <f t="shared" si="42"/>
        <v>0</v>
      </c>
      <c r="AF61" s="126">
        <f>SUM(AB61:AE61)</f>
        <v>0</v>
      </c>
    </row>
    <row r="62" spans="1:32" ht="15" customHeight="1">
      <c r="A62" s="68">
        <f t="shared" si="43"/>
        <v>42</v>
      </c>
      <c r="B62" s="97" t="s">
        <v>103</v>
      </c>
      <c r="C62" s="128"/>
      <c r="D62" s="128"/>
      <c r="E62" s="128"/>
      <c r="F62" s="128"/>
      <c r="G62" s="126">
        <f>SUM(C62:F62)</f>
        <v>0</v>
      </c>
      <c r="H62" s="128"/>
      <c r="I62" s="128"/>
      <c r="J62" s="128"/>
      <c r="K62" s="128"/>
      <c r="L62" s="126">
        <f>SUM(H62:K62)</f>
        <v>0</v>
      </c>
      <c r="M62" s="125"/>
      <c r="N62" s="125"/>
      <c r="O62" s="125"/>
      <c r="P62" s="125"/>
      <c r="Q62" s="126">
        <f>SUM(M62:P62)</f>
        <v>0</v>
      </c>
      <c r="R62" s="128"/>
      <c r="S62" s="128"/>
      <c r="T62" s="128"/>
      <c r="U62" s="128"/>
      <c r="V62" s="126">
        <f>SUM(R62:U62)</f>
        <v>0</v>
      </c>
      <c r="W62" s="128"/>
      <c r="X62" s="128"/>
      <c r="Y62" s="128"/>
      <c r="Z62" s="128"/>
      <c r="AA62" s="126">
        <f>SUM(W62:Z62)</f>
        <v>0</v>
      </c>
      <c r="AB62" s="127">
        <f t="shared" ref="AB62" si="44">C62+H62+M62+R62+W62</f>
        <v>0</v>
      </c>
      <c r="AC62" s="127">
        <f t="shared" ref="AC62" si="45">D62+I62+N62+S62+X62</f>
        <v>0</v>
      </c>
      <c r="AD62" s="127">
        <f t="shared" ref="AD62" si="46">E62+J62+O62+T62+Y62</f>
        <v>0</v>
      </c>
      <c r="AE62" s="127">
        <f t="shared" ref="AE62" si="47">F62+K62+P62+U62+Z62</f>
        <v>0</v>
      </c>
      <c r="AF62" s="126">
        <f>SUM(AB62:AE62)</f>
        <v>0</v>
      </c>
    </row>
    <row r="63" spans="1:32" ht="15" customHeight="1">
      <c r="A63" s="68">
        <f t="shared" si="43"/>
        <v>43</v>
      </c>
      <c r="B63" s="135" t="s">
        <v>104</v>
      </c>
      <c r="C63" s="126">
        <f t="shared" ref="C63:AF63" si="48">SUM(C58:C62)</f>
        <v>0</v>
      </c>
      <c r="D63" s="126">
        <f t="shared" si="48"/>
        <v>0</v>
      </c>
      <c r="E63" s="126">
        <f t="shared" si="48"/>
        <v>0</v>
      </c>
      <c r="F63" s="126">
        <f t="shared" si="48"/>
        <v>0</v>
      </c>
      <c r="G63" s="126">
        <f t="shared" si="48"/>
        <v>0</v>
      </c>
      <c r="H63" s="126">
        <f t="shared" si="48"/>
        <v>0</v>
      </c>
      <c r="I63" s="126">
        <f t="shared" si="48"/>
        <v>0</v>
      </c>
      <c r="J63" s="126">
        <f t="shared" si="48"/>
        <v>0</v>
      </c>
      <c r="K63" s="126">
        <f t="shared" si="48"/>
        <v>0</v>
      </c>
      <c r="L63" s="126">
        <f t="shared" si="48"/>
        <v>0</v>
      </c>
      <c r="M63" s="126">
        <f t="shared" si="48"/>
        <v>0</v>
      </c>
      <c r="N63" s="126">
        <f t="shared" si="48"/>
        <v>0</v>
      </c>
      <c r="O63" s="126">
        <f t="shared" si="48"/>
        <v>0</v>
      </c>
      <c r="P63" s="126">
        <f t="shared" si="48"/>
        <v>0</v>
      </c>
      <c r="Q63" s="126">
        <f t="shared" si="48"/>
        <v>0</v>
      </c>
      <c r="R63" s="126">
        <f t="shared" si="48"/>
        <v>0</v>
      </c>
      <c r="S63" s="126">
        <f t="shared" si="48"/>
        <v>0</v>
      </c>
      <c r="T63" s="126">
        <f t="shared" si="48"/>
        <v>0</v>
      </c>
      <c r="U63" s="126">
        <f t="shared" si="48"/>
        <v>0</v>
      </c>
      <c r="V63" s="126">
        <f t="shared" si="48"/>
        <v>0</v>
      </c>
      <c r="W63" s="126">
        <f t="shared" si="48"/>
        <v>0</v>
      </c>
      <c r="X63" s="126">
        <f t="shared" si="48"/>
        <v>0</v>
      </c>
      <c r="Y63" s="126">
        <f t="shared" si="48"/>
        <v>0</v>
      </c>
      <c r="Z63" s="126">
        <f t="shared" si="48"/>
        <v>0</v>
      </c>
      <c r="AA63" s="126">
        <f t="shared" si="48"/>
        <v>0</v>
      </c>
      <c r="AB63" s="126">
        <f t="shared" si="48"/>
        <v>0</v>
      </c>
      <c r="AC63" s="126">
        <f t="shared" si="48"/>
        <v>0</v>
      </c>
      <c r="AD63" s="126">
        <f t="shared" si="48"/>
        <v>0</v>
      </c>
      <c r="AE63" s="126">
        <f t="shared" si="48"/>
        <v>0</v>
      </c>
      <c r="AF63" s="126">
        <f t="shared" si="48"/>
        <v>0</v>
      </c>
    </row>
    <row r="64" spans="1:32" ht="15" customHeight="1">
      <c r="A64" s="68">
        <f t="shared" si="43"/>
        <v>44</v>
      </c>
      <c r="B64" s="135" t="s">
        <v>105</v>
      </c>
      <c r="C64" s="126">
        <f>C56+C63</f>
        <v>0</v>
      </c>
      <c r="D64" s="126">
        <f t="shared" ref="D64:AE64" si="49">D56+D63</f>
        <v>0</v>
      </c>
      <c r="E64" s="126">
        <f t="shared" si="49"/>
        <v>0</v>
      </c>
      <c r="F64" s="126">
        <f t="shared" si="49"/>
        <v>0</v>
      </c>
      <c r="G64" s="126">
        <f>G56+G63</f>
        <v>0</v>
      </c>
      <c r="H64" s="126">
        <f t="shared" si="49"/>
        <v>0</v>
      </c>
      <c r="I64" s="126">
        <f t="shared" si="49"/>
        <v>0</v>
      </c>
      <c r="J64" s="126">
        <f t="shared" si="49"/>
        <v>0</v>
      </c>
      <c r="K64" s="126">
        <f t="shared" si="49"/>
        <v>0</v>
      </c>
      <c r="L64" s="126">
        <f>L56+L63</f>
        <v>0</v>
      </c>
      <c r="M64" s="126">
        <f t="shared" si="49"/>
        <v>0</v>
      </c>
      <c r="N64" s="126">
        <f t="shared" si="49"/>
        <v>0</v>
      </c>
      <c r="O64" s="126">
        <f t="shared" si="49"/>
        <v>0</v>
      </c>
      <c r="P64" s="126">
        <f t="shared" si="49"/>
        <v>0</v>
      </c>
      <c r="Q64" s="126">
        <f>Q56+Q63</f>
        <v>0</v>
      </c>
      <c r="R64" s="126">
        <f t="shared" si="49"/>
        <v>0</v>
      </c>
      <c r="S64" s="126">
        <f t="shared" si="49"/>
        <v>0</v>
      </c>
      <c r="T64" s="126">
        <f t="shared" si="49"/>
        <v>0</v>
      </c>
      <c r="U64" s="126">
        <f t="shared" si="49"/>
        <v>0</v>
      </c>
      <c r="V64" s="126">
        <f>V56+V63</f>
        <v>0</v>
      </c>
      <c r="W64" s="126">
        <f t="shared" si="49"/>
        <v>0</v>
      </c>
      <c r="X64" s="126">
        <f t="shared" si="49"/>
        <v>0</v>
      </c>
      <c r="Y64" s="126">
        <f t="shared" si="49"/>
        <v>0</v>
      </c>
      <c r="Z64" s="126">
        <f t="shared" si="49"/>
        <v>0</v>
      </c>
      <c r="AA64" s="126">
        <f>AA56+AA63</f>
        <v>0</v>
      </c>
      <c r="AB64" s="126">
        <f t="shared" si="49"/>
        <v>0</v>
      </c>
      <c r="AC64" s="126">
        <f t="shared" si="49"/>
        <v>0</v>
      </c>
      <c r="AD64" s="126">
        <f t="shared" si="49"/>
        <v>0</v>
      </c>
      <c r="AE64" s="126">
        <f t="shared" si="49"/>
        <v>0</v>
      </c>
      <c r="AF64" s="126">
        <f>AF56+AF63</f>
        <v>0</v>
      </c>
    </row>
    <row r="65" spans="1:32" ht="15" customHeight="1">
      <c r="A65" s="68">
        <f t="shared" si="43"/>
        <v>45</v>
      </c>
      <c r="B65" s="135" t="s">
        <v>106</v>
      </c>
      <c r="C65" s="126">
        <f>C28-C64</f>
        <v>0</v>
      </c>
      <c r="D65" s="126">
        <f t="shared" ref="D65:AE65" si="50">D28-D64</f>
        <v>0</v>
      </c>
      <c r="E65" s="126">
        <f t="shared" si="50"/>
        <v>0</v>
      </c>
      <c r="F65" s="126">
        <f t="shared" si="50"/>
        <v>0</v>
      </c>
      <c r="G65" s="126">
        <f>G28-G64</f>
        <v>0</v>
      </c>
      <c r="H65" s="126">
        <f t="shared" si="50"/>
        <v>0</v>
      </c>
      <c r="I65" s="126">
        <f t="shared" si="50"/>
        <v>0</v>
      </c>
      <c r="J65" s="126">
        <f t="shared" si="50"/>
        <v>0</v>
      </c>
      <c r="K65" s="126">
        <f t="shared" si="50"/>
        <v>0</v>
      </c>
      <c r="L65" s="126">
        <f>L28-L64</f>
        <v>0</v>
      </c>
      <c r="M65" s="126">
        <f t="shared" si="50"/>
        <v>0</v>
      </c>
      <c r="N65" s="126">
        <f t="shared" si="50"/>
        <v>0</v>
      </c>
      <c r="O65" s="126">
        <f t="shared" si="50"/>
        <v>0</v>
      </c>
      <c r="P65" s="126">
        <f t="shared" si="50"/>
        <v>0</v>
      </c>
      <c r="Q65" s="126">
        <f>Q28-Q64</f>
        <v>0</v>
      </c>
      <c r="R65" s="126">
        <f t="shared" si="50"/>
        <v>0</v>
      </c>
      <c r="S65" s="126">
        <f t="shared" si="50"/>
        <v>0</v>
      </c>
      <c r="T65" s="126">
        <f t="shared" si="50"/>
        <v>0</v>
      </c>
      <c r="U65" s="126">
        <f t="shared" si="50"/>
        <v>0</v>
      </c>
      <c r="V65" s="126">
        <f>V28-V64</f>
        <v>0</v>
      </c>
      <c r="W65" s="126">
        <f t="shared" si="50"/>
        <v>0</v>
      </c>
      <c r="X65" s="126">
        <f t="shared" si="50"/>
        <v>0</v>
      </c>
      <c r="Y65" s="126">
        <f t="shared" si="50"/>
        <v>0</v>
      </c>
      <c r="Z65" s="126">
        <f t="shared" si="50"/>
        <v>0</v>
      </c>
      <c r="AA65" s="126">
        <f>AA28-AA64</f>
        <v>0</v>
      </c>
      <c r="AB65" s="126">
        <f t="shared" si="50"/>
        <v>0</v>
      </c>
      <c r="AC65" s="126">
        <f t="shared" si="50"/>
        <v>0</v>
      </c>
      <c r="AD65" s="126">
        <f t="shared" si="50"/>
        <v>0</v>
      </c>
      <c r="AE65" s="126">
        <f t="shared" si="50"/>
        <v>0</v>
      </c>
      <c r="AF65" s="126">
        <f>AF28-AF64</f>
        <v>0</v>
      </c>
    </row>
    <row r="66" spans="1:32" ht="15" customHeight="1">
      <c r="A66" s="68">
        <f t="shared" si="43"/>
        <v>46</v>
      </c>
      <c r="B66" s="137" t="s">
        <v>107</v>
      </c>
      <c r="C66" s="125"/>
      <c r="D66" s="125"/>
      <c r="E66" s="125"/>
      <c r="F66" s="125"/>
      <c r="G66" s="126">
        <f t="shared" ref="G66:G71" si="51">SUM(C66:F66)</f>
        <v>0</v>
      </c>
      <c r="H66" s="125"/>
      <c r="I66" s="125"/>
      <c r="J66" s="125"/>
      <c r="K66" s="125"/>
      <c r="L66" s="126">
        <f t="shared" ref="L66:L71" si="52">SUM(H66:K66)</f>
        <v>0</v>
      </c>
      <c r="M66" s="125"/>
      <c r="N66" s="125"/>
      <c r="O66" s="125"/>
      <c r="P66" s="125"/>
      <c r="Q66" s="126">
        <f t="shared" ref="Q66:Q71" si="53">SUM(M66:P66)</f>
        <v>0</v>
      </c>
      <c r="R66" s="125"/>
      <c r="S66" s="125"/>
      <c r="T66" s="125"/>
      <c r="U66" s="125"/>
      <c r="V66" s="126">
        <f t="shared" ref="V66:V71" si="54">SUM(R66:U66)</f>
        <v>0</v>
      </c>
      <c r="W66" s="125"/>
      <c r="X66" s="125"/>
      <c r="Y66" s="125"/>
      <c r="Z66" s="125"/>
      <c r="AA66" s="126">
        <f t="shared" ref="AA66:AA71" si="55">SUM(W66:Z66)</f>
        <v>0</v>
      </c>
      <c r="AB66" s="127">
        <f t="shared" ref="AB66:AE71" si="56">C66+H66+M66+R66+W66</f>
        <v>0</v>
      </c>
      <c r="AC66" s="127">
        <f t="shared" si="56"/>
        <v>0</v>
      </c>
      <c r="AD66" s="127">
        <f t="shared" si="56"/>
        <v>0</v>
      </c>
      <c r="AE66" s="127">
        <f t="shared" si="56"/>
        <v>0</v>
      </c>
      <c r="AF66" s="126">
        <f t="shared" ref="AF66:AF71" si="57">SUM(AB66:AE66)</f>
        <v>0</v>
      </c>
    </row>
    <row r="67" spans="1:32" ht="15" customHeight="1">
      <c r="A67" s="68">
        <f t="shared" si="43"/>
        <v>47</v>
      </c>
      <c r="B67" s="146" t="s">
        <v>108</v>
      </c>
      <c r="C67" s="125"/>
      <c r="D67" s="125"/>
      <c r="E67" s="125"/>
      <c r="F67" s="125"/>
      <c r="G67" s="126">
        <f t="shared" si="51"/>
        <v>0</v>
      </c>
      <c r="H67" s="125"/>
      <c r="I67" s="125"/>
      <c r="J67" s="125"/>
      <c r="K67" s="125"/>
      <c r="L67" s="126">
        <f t="shared" si="52"/>
        <v>0</v>
      </c>
      <c r="M67" s="125"/>
      <c r="N67" s="125"/>
      <c r="O67" s="125"/>
      <c r="P67" s="125"/>
      <c r="Q67" s="126">
        <f t="shared" si="53"/>
        <v>0</v>
      </c>
      <c r="R67" s="125"/>
      <c r="S67" s="125"/>
      <c r="T67" s="125"/>
      <c r="U67" s="125"/>
      <c r="V67" s="126">
        <f t="shared" si="54"/>
        <v>0</v>
      </c>
      <c r="W67" s="125"/>
      <c r="X67" s="125"/>
      <c r="Y67" s="125"/>
      <c r="Z67" s="125"/>
      <c r="AA67" s="126">
        <f t="shared" si="55"/>
        <v>0</v>
      </c>
      <c r="AB67" s="127">
        <f t="shared" si="56"/>
        <v>0</v>
      </c>
      <c r="AC67" s="127">
        <f t="shared" si="56"/>
        <v>0</v>
      </c>
      <c r="AD67" s="127">
        <f t="shared" si="56"/>
        <v>0</v>
      </c>
      <c r="AE67" s="127">
        <f t="shared" si="56"/>
        <v>0</v>
      </c>
      <c r="AF67" s="126">
        <f t="shared" si="57"/>
        <v>0</v>
      </c>
    </row>
    <row r="68" spans="1:32" ht="15" customHeight="1">
      <c r="A68" s="68">
        <f t="shared" si="43"/>
        <v>48</v>
      </c>
      <c r="B68" s="146" t="s">
        <v>109</v>
      </c>
      <c r="C68" s="125"/>
      <c r="D68" s="125"/>
      <c r="E68" s="125"/>
      <c r="F68" s="125"/>
      <c r="G68" s="126">
        <f t="shared" si="51"/>
        <v>0</v>
      </c>
      <c r="H68" s="125"/>
      <c r="I68" s="125"/>
      <c r="J68" s="125"/>
      <c r="K68" s="125"/>
      <c r="L68" s="126">
        <f t="shared" si="52"/>
        <v>0</v>
      </c>
      <c r="M68" s="125"/>
      <c r="N68" s="125"/>
      <c r="O68" s="125"/>
      <c r="P68" s="125"/>
      <c r="Q68" s="126">
        <f t="shared" si="53"/>
        <v>0</v>
      </c>
      <c r="R68" s="125"/>
      <c r="S68" s="125"/>
      <c r="T68" s="125"/>
      <c r="U68" s="125"/>
      <c r="V68" s="126">
        <f t="shared" si="54"/>
        <v>0</v>
      </c>
      <c r="W68" s="125"/>
      <c r="X68" s="125"/>
      <c r="Y68" s="125"/>
      <c r="Z68" s="125"/>
      <c r="AA68" s="126">
        <f t="shared" si="55"/>
        <v>0</v>
      </c>
      <c r="AB68" s="127">
        <f t="shared" si="56"/>
        <v>0</v>
      </c>
      <c r="AC68" s="127">
        <f t="shared" si="56"/>
        <v>0</v>
      </c>
      <c r="AD68" s="127">
        <f t="shared" si="56"/>
        <v>0</v>
      </c>
      <c r="AE68" s="127">
        <f t="shared" si="56"/>
        <v>0</v>
      </c>
      <c r="AF68" s="126">
        <f t="shared" si="57"/>
        <v>0</v>
      </c>
    </row>
    <row r="69" spans="1:32" ht="15" customHeight="1">
      <c r="A69" s="68">
        <f t="shared" si="43"/>
        <v>49</v>
      </c>
      <c r="B69" s="146" t="s">
        <v>110</v>
      </c>
      <c r="C69" s="125"/>
      <c r="D69" s="125"/>
      <c r="E69" s="125"/>
      <c r="F69" s="125"/>
      <c r="G69" s="126">
        <f t="shared" si="51"/>
        <v>0</v>
      </c>
      <c r="H69" s="125"/>
      <c r="I69" s="125"/>
      <c r="J69" s="125"/>
      <c r="K69" s="125"/>
      <c r="L69" s="126">
        <f t="shared" si="52"/>
        <v>0</v>
      </c>
      <c r="M69" s="125"/>
      <c r="N69" s="125"/>
      <c r="O69" s="125"/>
      <c r="P69" s="125"/>
      <c r="Q69" s="126">
        <f t="shared" si="53"/>
        <v>0</v>
      </c>
      <c r="R69" s="125"/>
      <c r="S69" s="125"/>
      <c r="T69" s="125"/>
      <c r="U69" s="125"/>
      <c r="V69" s="126">
        <f t="shared" si="54"/>
        <v>0</v>
      </c>
      <c r="W69" s="125"/>
      <c r="X69" s="125"/>
      <c r="Y69" s="125"/>
      <c r="Z69" s="125"/>
      <c r="AA69" s="126">
        <f t="shared" si="55"/>
        <v>0</v>
      </c>
      <c r="AB69" s="127">
        <f t="shared" si="56"/>
        <v>0</v>
      </c>
      <c r="AC69" s="127">
        <f t="shared" si="56"/>
        <v>0</v>
      </c>
      <c r="AD69" s="127">
        <f t="shared" si="56"/>
        <v>0</v>
      </c>
      <c r="AE69" s="127">
        <f t="shared" si="56"/>
        <v>0</v>
      </c>
      <c r="AF69" s="126">
        <f t="shared" si="57"/>
        <v>0</v>
      </c>
    </row>
    <row r="70" spans="1:32" ht="15" customHeight="1">
      <c r="A70" s="68">
        <f t="shared" si="43"/>
        <v>50</v>
      </c>
      <c r="B70" s="137" t="s">
        <v>111</v>
      </c>
      <c r="C70" s="125"/>
      <c r="D70" s="125"/>
      <c r="E70" s="125"/>
      <c r="F70" s="125"/>
      <c r="G70" s="126">
        <f t="shared" si="51"/>
        <v>0</v>
      </c>
      <c r="H70" s="125"/>
      <c r="I70" s="125"/>
      <c r="J70" s="125"/>
      <c r="K70" s="125"/>
      <c r="L70" s="126">
        <f t="shared" si="52"/>
        <v>0</v>
      </c>
      <c r="M70" s="125"/>
      <c r="N70" s="125"/>
      <c r="O70" s="125"/>
      <c r="P70" s="125"/>
      <c r="Q70" s="126">
        <f t="shared" si="53"/>
        <v>0</v>
      </c>
      <c r="R70" s="125"/>
      <c r="S70" s="125"/>
      <c r="T70" s="125"/>
      <c r="U70" s="125"/>
      <c r="V70" s="126">
        <f t="shared" si="54"/>
        <v>0</v>
      </c>
      <c r="W70" s="125"/>
      <c r="X70" s="125"/>
      <c r="Y70" s="125"/>
      <c r="Z70" s="125"/>
      <c r="AA70" s="126">
        <f t="shared" si="55"/>
        <v>0</v>
      </c>
      <c r="AB70" s="127">
        <f t="shared" si="56"/>
        <v>0</v>
      </c>
      <c r="AC70" s="127">
        <f t="shared" si="56"/>
        <v>0</v>
      </c>
      <c r="AD70" s="127">
        <f t="shared" si="56"/>
        <v>0</v>
      </c>
      <c r="AE70" s="127">
        <f t="shared" si="56"/>
        <v>0</v>
      </c>
      <c r="AF70" s="126">
        <f t="shared" si="57"/>
        <v>0</v>
      </c>
    </row>
    <row r="71" spans="1:32" ht="15" customHeight="1">
      <c r="A71" s="68">
        <f t="shared" si="43"/>
        <v>51</v>
      </c>
      <c r="B71" s="137" t="s">
        <v>112</v>
      </c>
      <c r="C71" s="125"/>
      <c r="D71" s="125"/>
      <c r="E71" s="125"/>
      <c r="F71" s="125"/>
      <c r="G71" s="126">
        <f t="shared" si="51"/>
        <v>0</v>
      </c>
      <c r="H71" s="125"/>
      <c r="I71" s="125"/>
      <c r="J71" s="125"/>
      <c r="K71" s="125"/>
      <c r="L71" s="126">
        <f t="shared" si="52"/>
        <v>0</v>
      </c>
      <c r="M71" s="125"/>
      <c r="N71" s="125"/>
      <c r="O71" s="125"/>
      <c r="P71" s="125"/>
      <c r="Q71" s="126">
        <f t="shared" si="53"/>
        <v>0</v>
      </c>
      <c r="R71" s="125"/>
      <c r="S71" s="125"/>
      <c r="T71" s="125"/>
      <c r="U71" s="125"/>
      <c r="V71" s="126">
        <f t="shared" si="54"/>
        <v>0</v>
      </c>
      <c r="W71" s="125"/>
      <c r="X71" s="125"/>
      <c r="Y71" s="125"/>
      <c r="Z71" s="125"/>
      <c r="AA71" s="126">
        <f t="shared" si="55"/>
        <v>0</v>
      </c>
      <c r="AB71" s="127">
        <f t="shared" si="56"/>
        <v>0</v>
      </c>
      <c r="AC71" s="127">
        <f t="shared" si="56"/>
        <v>0</v>
      </c>
      <c r="AD71" s="127">
        <f t="shared" si="56"/>
        <v>0</v>
      </c>
      <c r="AE71" s="127">
        <f t="shared" si="56"/>
        <v>0</v>
      </c>
      <c r="AF71" s="126">
        <f t="shared" si="57"/>
        <v>0</v>
      </c>
    </row>
    <row r="72" spans="1:32" ht="15" customHeight="1">
      <c r="A72" s="68">
        <f t="shared" si="43"/>
        <v>52</v>
      </c>
      <c r="B72" s="135" t="s">
        <v>113</v>
      </c>
      <c r="C72" s="126">
        <f t="shared" ref="C72:AE72" si="58">C65-C66-C67-C68-C69-C70-C71</f>
        <v>0</v>
      </c>
      <c r="D72" s="126">
        <f t="shared" si="58"/>
        <v>0</v>
      </c>
      <c r="E72" s="126">
        <f t="shared" si="58"/>
        <v>0</v>
      </c>
      <c r="F72" s="126">
        <f t="shared" si="58"/>
        <v>0</v>
      </c>
      <c r="G72" s="126">
        <f>G65-G66-G67-G68-G69-G70-G71</f>
        <v>0</v>
      </c>
      <c r="H72" s="126">
        <f t="shared" si="58"/>
        <v>0</v>
      </c>
      <c r="I72" s="126">
        <f t="shared" si="58"/>
        <v>0</v>
      </c>
      <c r="J72" s="126">
        <f t="shared" si="58"/>
        <v>0</v>
      </c>
      <c r="K72" s="126">
        <f t="shared" si="58"/>
        <v>0</v>
      </c>
      <c r="L72" s="126">
        <f t="shared" si="58"/>
        <v>0</v>
      </c>
      <c r="M72" s="126">
        <f t="shared" si="58"/>
        <v>0</v>
      </c>
      <c r="N72" s="126">
        <f t="shared" si="58"/>
        <v>0</v>
      </c>
      <c r="O72" s="126">
        <f t="shared" si="58"/>
        <v>0</v>
      </c>
      <c r="P72" s="126">
        <f t="shared" si="58"/>
        <v>0</v>
      </c>
      <c r="Q72" s="126">
        <f>Q65-Q66-Q67-Q68-Q69-Q70-Q71</f>
        <v>0</v>
      </c>
      <c r="R72" s="126">
        <f t="shared" si="58"/>
        <v>0</v>
      </c>
      <c r="S72" s="126">
        <f t="shared" si="58"/>
        <v>0</v>
      </c>
      <c r="T72" s="126">
        <f t="shared" si="58"/>
        <v>0</v>
      </c>
      <c r="U72" s="126">
        <f t="shared" si="58"/>
        <v>0</v>
      </c>
      <c r="V72" s="126">
        <f>V65-V66-V67-V68-V69-V70-V71</f>
        <v>0</v>
      </c>
      <c r="W72" s="126">
        <f t="shared" si="58"/>
        <v>0</v>
      </c>
      <c r="X72" s="126">
        <f t="shared" si="58"/>
        <v>0</v>
      </c>
      <c r="Y72" s="126">
        <f t="shared" si="58"/>
        <v>0</v>
      </c>
      <c r="Z72" s="126">
        <f t="shared" si="58"/>
        <v>0</v>
      </c>
      <c r="AA72" s="126">
        <f>AA65-AA66-AA67-AA68-AA69-AA70-AA71</f>
        <v>0</v>
      </c>
      <c r="AB72" s="126">
        <f t="shared" si="58"/>
        <v>0</v>
      </c>
      <c r="AC72" s="126">
        <f t="shared" si="58"/>
        <v>0</v>
      </c>
      <c r="AD72" s="126">
        <f t="shared" si="58"/>
        <v>0</v>
      </c>
      <c r="AE72" s="126">
        <f t="shared" si="58"/>
        <v>0</v>
      </c>
      <c r="AF72" s="126">
        <f>AF65-AF66-AF67-AF68-AF69-AF70-AF71</f>
        <v>0</v>
      </c>
    </row>
    <row r="73" spans="1:32" ht="15" customHeight="1"/>
    <row r="74" spans="1:32" ht="15" customHeight="1">
      <c r="A74" s="51" t="s">
        <v>114</v>
      </c>
    </row>
    <row r="75" spans="1:32" ht="15" customHeight="1">
      <c r="A75" s="51" t="s">
        <v>115</v>
      </c>
    </row>
    <row r="76" spans="1:32" ht="15" customHeight="1">
      <c r="A76" s="51" t="s">
        <v>116</v>
      </c>
    </row>
    <row r="77" spans="1:32">
      <c r="A77" s="144"/>
    </row>
    <row r="91" spans="2:2" ht="12.95">
      <c r="B91" s="88"/>
    </row>
    <row r="92" spans="2:2" ht="12.95">
      <c r="B92" s="88"/>
    </row>
    <row r="95" spans="2:2" ht="12.95">
      <c r="B95" s="88"/>
    </row>
    <row r="97" spans="2:2" ht="12.95">
      <c r="B97" s="88"/>
    </row>
  </sheetData>
  <sheetProtection algorithmName="SHA-512" hashValue="cwKRhzOaE1pnsmaneiVOC3flPHPMZjUTeTk9gQWI8Dc9tfZZGDd9GJcIp7Dfk3FMXX7gzYxG7kwlHcf26LXmwQ==" saltValue="l3sCOubOgLhfgSGFe6ACDA==" spinCount="100000" sheet="1" objects="1" scenarios="1"/>
  <pageMargins left="0.5" right="0.5" top="0.75" bottom="0.75" header="0.25" footer="0.25"/>
  <pageSetup scale="55" fitToWidth="3" orientation="portrait" r:id="rId1"/>
  <headerFooter scaleWithDoc="0">
    <oddHeader>&amp;R&amp;8State of New Mexico</oddHeader>
    <oddFooter>&amp;L&amp;8Version 4.0&amp;R&amp;8Page &amp;P of &amp;N</oddFooter>
  </headerFooter>
  <colBreaks count="5" manualBreakCount="5">
    <brk id="7" min="1" max="71" man="1"/>
    <brk id="12" min="1" max="71" man="1"/>
    <brk id="17" min="1" max="71" man="1"/>
    <brk id="22" min="1" max="71" man="1"/>
    <brk id="27" min="1" max="7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97"/>
  <sheetViews>
    <sheetView showGridLines="0" zoomScale="75" zoomScaleNormal="75" workbookViewId="0"/>
  </sheetViews>
  <sheetFormatPr defaultColWidth="9.140625" defaultRowHeight="12.6"/>
  <cols>
    <col min="1" max="1" width="6.42578125" style="51" customWidth="1"/>
    <col min="2" max="2" width="60.5703125" style="51" customWidth="1"/>
    <col min="3" max="8" width="21.5703125" style="51" customWidth="1"/>
    <col min="9" max="16384" width="9.140625" style="51"/>
  </cols>
  <sheetData>
    <row r="2" spans="1:8" ht="18">
      <c r="A2" s="52" t="s">
        <v>117</v>
      </c>
    </row>
    <row r="3" spans="1:8" ht="18">
      <c r="A3" s="52" t="s">
        <v>42</v>
      </c>
    </row>
    <row r="4" spans="1:8" ht="18">
      <c r="A4" s="52" t="s">
        <v>43</v>
      </c>
    </row>
    <row r="5" spans="1:8" ht="18">
      <c r="A5" s="52" t="s">
        <v>44</v>
      </c>
    </row>
    <row r="6" spans="1:8" ht="18">
      <c r="A6" s="56" t="s">
        <v>45</v>
      </c>
    </row>
    <row r="7" spans="1:8" ht="18">
      <c r="A7" s="56"/>
    </row>
    <row r="8" spans="1:8" ht="18">
      <c r="A8" s="52" t="str">
        <f>"MCO Name:  "&amp;'Information Input'!$F$17</f>
        <v xml:space="preserve">MCO Name:  </v>
      </c>
    </row>
    <row r="9" spans="1:8" ht="18">
      <c r="A9" s="52" t="str">
        <f>"Report Submission Type:  "&amp;'Information Input'!$J$25</f>
        <v>Report Submission Type:  Quarterly</v>
      </c>
    </row>
    <row r="10" spans="1:8" ht="18">
      <c r="A10" s="52" t="str">
        <f>"Calendar Year Reporting Cycle:  "&amp;'Information Input'!$J$21</f>
        <v>Calendar Year Reporting Cycle:  2019</v>
      </c>
    </row>
    <row r="11" spans="1:8" ht="18">
      <c r="A11" s="36" t="str">
        <f>"Report Period Ending:  "&amp;TEXT('Information Input'!$H$33,"mm/dd/yyyy")</f>
        <v>Report Period Ending:  03/31/2019</v>
      </c>
      <c r="B11" s="53"/>
    </row>
    <row r="12" spans="1:8">
      <c r="A12" s="53"/>
      <c r="B12" s="53"/>
      <c r="H12" s="57"/>
    </row>
    <row r="13" spans="1:8" ht="18">
      <c r="A13" s="56" t="s">
        <v>46</v>
      </c>
      <c r="B13" s="58"/>
    </row>
    <row r="14" spans="1:8">
      <c r="A14" s="59"/>
      <c r="B14" s="58"/>
    </row>
    <row r="15" spans="1:8" ht="22.5" customHeight="1">
      <c r="A15" s="60"/>
      <c r="B15" s="100"/>
      <c r="C15" s="90" t="str">
        <f>"Report 23 ("&amp;'Information Input'!$J$29&amp;"): Medicaid-Specific Unaudited Schedule of Revenue and Expenses"</f>
        <v>Report 23 (Q1 Only): Medicaid-Specific Unaudited Schedule of Revenue and Expenses</v>
      </c>
      <c r="D15" s="90"/>
      <c r="E15" s="90"/>
      <c r="F15" s="90"/>
      <c r="G15" s="90"/>
      <c r="H15" s="91"/>
    </row>
    <row r="16" spans="1:8" ht="18" customHeight="1">
      <c r="A16" s="92"/>
      <c r="B16" s="101"/>
      <c r="C16" s="151" t="s">
        <v>118</v>
      </c>
      <c r="D16" s="93" t="s">
        <v>118</v>
      </c>
      <c r="E16" s="93" t="s">
        <v>118</v>
      </c>
      <c r="F16" s="93" t="s">
        <v>118</v>
      </c>
      <c r="G16" s="93" t="s">
        <v>118</v>
      </c>
      <c r="H16" s="93" t="s">
        <v>118</v>
      </c>
    </row>
    <row r="17" spans="1:8" ht="15.95" customHeight="1">
      <c r="A17" s="102"/>
      <c r="B17" s="101"/>
      <c r="C17" s="98" t="s">
        <v>119</v>
      </c>
      <c r="D17" s="94" t="s">
        <v>120</v>
      </c>
      <c r="E17" s="94" t="s">
        <v>121</v>
      </c>
      <c r="F17" s="94" t="s">
        <v>122</v>
      </c>
      <c r="G17" s="94" t="s">
        <v>122</v>
      </c>
      <c r="H17" s="94" t="s">
        <v>123</v>
      </c>
    </row>
    <row r="18" spans="1:8" ht="15.95" customHeight="1">
      <c r="A18" s="102" t="s">
        <v>47</v>
      </c>
      <c r="B18" s="101"/>
      <c r="C18" s="98" t="s">
        <v>124</v>
      </c>
      <c r="D18" s="94" t="s">
        <v>124</v>
      </c>
      <c r="E18" s="94" t="s">
        <v>125</v>
      </c>
      <c r="F18" s="94" t="s">
        <v>126</v>
      </c>
      <c r="G18" s="94" t="s">
        <v>127</v>
      </c>
      <c r="H18" s="94" t="s">
        <v>128</v>
      </c>
    </row>
    <row r="19" spans="1:8" s="67" customFormat="1" ht="15.95" customHeight="1">
      <c r="A19" s="115" t="s">
        <v>54</v>
      </c>
      <c r="B19" s="116"/>
      <c r="C19" s="117" t="s">
        <v>129</v>
      </c>
      <c r="D19" s="117" t="s">
        <v>129</v>
      </c>
      <c r="E19" s="117" t="s">
        <v>129</v>
      </c>
      <c r="F19" s="117" t="s">
        <v>129</v>
      </c>
      <c r="G19" s="117" t="s">
        <v>129</v>
      </c>
      <c r="H19" s="117" t="s">
        <v>129</v>
      </c>
    </row>
    <row r="20" spans="1:8" ht="15" customHeight="1">
      <c r="A20" s="74">
        <v>1</v>
      </c>
      <c r="B20" s="99" t="s">
        <v>60</v>
      </c>
      <c r="C20" s="103">
        <f>'Report 23'!$G$17</f>
        <v>0</v>
      </c>
      <c r="D20" s="103">
        <f>'Report 23'!$L$17</f>
        <v>0</v>
      </c>
      <c r="E20" s="103">
        <f>'Report 23'!$Q$17</f>
        <v>0</v>
      </c>
      <c r="F20" s="103">
        <f>'Report 23'!$V$17</f>
        <v>0</v>
      </c>
      <c r="G20" s="103">
        <f>'Report 23'!$AA$17</f>
        <v>0</v>
      </c>
      <c r="H20" s="95">
        <f>'Report 23'!$AF$17</f>
        <v>0</v>
      </c>
    </row>
    <row r="21" spans="1:8" ht="15" customHeight="1">
      <c r="A21" s="70"/>
      <c r="B21" s="37" t="s">
        <v>61</v>
      </c>
      <c r="C21" s="71"/>
      <c r="D21" s="72"/>
      <c r="E21" s="72"/>
      <c r="F21" s="72"/>
      <c r="G21" s="72"/>
      <c r="H21" s="73"/>
    </row>
    <row r="22" spans="1:8" ht="15" customHeight="1">
      <c r="A22" s="74">
        <f>A20+1</f>
        <v>2</v>
      </c>
      <c r="B22" s="38" t="s">
        <v>62</v>
      </c>
      <c r="C22" s="104">
        <f>'Report 23'!$G$19</f>
        <v>0</v>
      </c>
      <c r="D22" s="104">
        <f>'Report 23'!$L$19</f>
        <v>0</v>
      </c>
      <c r="E22" s="104">
        <f>'Report 23'!$Q$19</f>
        <v>0</v>
      </c>
      <c r="F22" s="104">
        <f>'Report 23'!$V$19</f>
        <v>0</v>
      </c>
      <c r="G22" s="104">
        <f>'Report 23'!$AA$19</f>
        <v>0</v>
      </c>
      <c r="H22" s="75">
        <f t="shared" ref="H22:H27" si="0">SUM(C22:G22)</f>
        <v>0</v>
      </c>
    </row>
    <row r="23" spans="1:8" ht="15" customHeight="1">
      <c r="A23" s="74">
        <f>A22+1</f>
        <v>3</v>
      </c>
      <c r="B23" s="38" t="s">
        <v>63</v>
      </c>
      <c r="C23" s="104">
        <f>'Report 23'!$G$20</f>
        <v>0</v>
      </c>
      <c r="D23" s="104">
        <f>'Report 23'!$L$20</f>
        <v>0</v>
      </c>
      <c r="E23" s="104">
        <f>'Report 23'!$Q$20</f>
        <v>0</v>
      </c>
      <c r="F23" s="104">
        <f>'Report 23'!$V$20</f>
        <v>0</v>
      </c>
      <c r="G23" s="104">
        <f>'Report 23'!$AA$20</f>
        <v>0</v>
      </c>
      <c r="H23" s="75">
        <f t="shared" si="0"/>
        <v>0</v>
      </c>
    </row>
    <row r="24" spans="1:8" ht="15" customHeight="1">
      <c r="A24" s="74">
        <f t="shared" ref="A24:A31" si="1">A23+1</f>
        <v>4</v>
      </c>
      <c r="B24" s="38" t="s">
        <v>64</v>
      </c>
      <c r="C24" s="104">
        <f>'Report 23'!$G$21</f>
        <v>0</v>
      </c>
      <c r="D24" s="104">
        <f>'Report 23'!$L$21</f>
        <v>0</v>
      </c>
      <c r="E24" s="104">
        <f>'Report 23'!$Q$21</f>
        <v>0</v>
      </c>
      <c r="F24" s="104">
        <f>'Report 23'!$V$21</f>
        <v>0</v>
      </c>
      <c r="G24" s="104">
        <f>'Report 23'!$AA$21</f>
        <v>0</v>
      </c>
      <c r="H24" s="75">
        <f t="shared" si="0"/>
        <v>0</v>
      </c>
    </row>
    <row r="25" spans="1:8" ht="15" customHeight="1">
      <c r="A25" s="74">
        <f t="shared" si="1"/>
        <v>5</v>
      </c>
      <c r="B25" s="38" t="s">
        <v>65</v>
      </c>
      <c r="C25" s="105">
        <f>'Report 23'!$G$22</f>
        <v>0</v>
      </c>
      <c r="D25" s="105">
        <f>'Report 23'!$L$22</f>
        <v>0</v>
      </c>
      <c r="E25" s="104">
        <f>'Report 23'!$Q$22</f>
        <v>0</v>
      </c>
      <c r="F25" s="105">
        <f>'Report 23'!$V$22</f>
        <v>0</v>
      </c>
      <c r="G25" s="105">
        <f>'Report 23'!$AA$22</f>
        <v>0</v>
      </c>
      <c r="H25" s="75">
        <f t="shared" si="0"/>
        <v>0</v>
      </c>
    </row>
    <row r="26" spans="1:8" ht="15" customHeight="1">
      <c r="A26" s="74">
        <f t="shared" si="1"/>
        <v>6</v>
      </c>
      <c r="B26" s="119" t="s">
        <v>66</v>
      </c>
      <c r="C26" s="104">
        <f>'Report 23'!$G$23</f>
        <v>0</v>
      </c>
      <c r="D26" s="104">
        <f>'Report 23'!$L$23</f>
        <v>0</v>
      </c>
      <c r="E26" s="104">
        <f>'Report 23'!$Q$23</f>
        <v>0</v>
      </c>
      <c r="F26" s="104">
        <f>'Report 23'!$V$23</f>
        <v>0</v>
      </c>
      <c r="G26" s="104">
        <f>'Report 23'!$AA$23</f>
        <v>0</v>
      </c>
      <c r="H26" s="75">
        <f t="shared" si="0"/>
        <v>0</v>
      </c>
    </row>
    <row r="27" spans="1:8" ht="15" customHeight="1">
      <c r="A27" s="74">
        <f t="shared" si="1"/>
        <v>7</v>
      </c>
      <c r="B27" s="39" t="s">
        <v>67</v>
      </c>
      <c r="C27" s="104">
        <f>'Report 23'!$G$24</f>
        <v>0</v>
      </c>
      <c r="D27" s="104">
        <f>'Report 23'!$L$24</f>
        <v>0</v>
      </c>
      <c r="E27" s="104">
        <f>'Report 23'!$Q$24</f>
        <v>0</v>
      </c>
      <c r="F27" s="104">
        <f>'Report 23'!$V$24</f>
        <v>0</v>
      </c>
      <c r="G27" s="104">
        <f>'Report 23'!$AA$24</f>
        <v>0</v>
      </c>
      <c r="H27" s="75">
        <f t="shared" si="0"/>
        <v>0</v>
      </c>
    </row>
    <row r="28" spans="1:8" ht="15" customHeight="1">
      <c r="A28" s="74">
        <f t="shared" si="1"/>
        <v>8</v>
      </c>
      <c r="B28" s="40" t="s">
        <v>68</v>
      </c>
      <c r="C28" s="75">
        <f t="shared" ref="C28:H28" si="2">SUM(C22:C27)</f>
        <v>0</v>
      </c>
      <c r="D28" s="75">
        <f t="shared" si="2"/>
        <v>0</v>
      </c>
      <c r="E28" s="75">
        <f t="shared" si="2"/>
        <v>0</v>
      </c>
      <c r="F28" s="75">
        <f t="shared" si="2"/>
        <v>0</v>
      </c>
      <c r="G28" s="75">
        <f t="shared" si="2"/>
        <v>0</v>
      </c>
      <c r="H28" s="75">
        <f t="shared" si="2"/>
        <v>0</v>
      </c>
    </row>
    <row r="29" spans="1:8" ht="15" customHeight="1">
      <c r="A29" s="74">
        <f t="shared" si="1"/>
        <v>9</v>
      </c>
      <c r="B29" s="39" t="s">
        <v>69</v>
      </c>
      <c r="C29" s="104">
        <f>'Report 23'!$G$26</f>
        <v>0</v>
      </c>
      <c r="D29" s="104">
        <f>'Report 23'!$L$26</f>
        <v>0</v>
      </c>
      <c r="E29" s="104">
        <f>'Report 23'!$Q$26</f>
        <v>0</v>
      </c>
      <c r="F29" s="104">
        <f>'Report 23'!$V$26</f>
        <v>0</v>
      </c>
      <c r="G29" s="104">
        <f>'Report 23'!$AA$26</f>
        <v>0</v>
      </c>
      <c r="H29" s="75">
        <f>SUM(C29:G29)</f>
        <v>0</v>
      </c>
    </row>
    <row r="30" spans="1:8" ht="15" customHeight="1">
      <c r="A30" s="74">
        <f t="shared" si="1"/>
        <v>10</v>
      </c>
      <c r="B30" s="39" t="s">
        <v>70</v>
      </c>
      <c r="C30" s="104">
        <f>'Report 23'!$G$27</f>
        <v>0</v>
      </c>
      <c r="D30" s="104">
        <f>'Report 23'!$L$27</f>
        <v>0</v>
      </c>
      <c r="E30" s="104">
        <f>'Report 23'!$Q$27</f>
        <v>0</v>
      </c>
      <c r="F30" s="104">
        <f>'Report 23'!$V$27</f>
        <v>0</v>
      </c>
      <c r="G30" s="104">
        <f>'Report 23'!$AA$27</f>
        <v>0</v>
      </c>
      <c r="H30" s="75">
        <f>SUM(C30:G30)</f>
        <v>0</v>
      </c>
    </row>
    <row r="31" spans="1:8" ht="15" customHeight="1">
      <c r="A31" s="74">
        <f t="shared" si="1"/>
        <v>11</v>
      </c>
      <c r="B31" s="40" t="s">
        <v>71</v>
      </c>
      <c r="C31" s="75">
        <f t="shared" ref="C31:H31" si="3">SUM(C28:C30)</f>
        <v>0</v>
      </c>
      <c r="D31" s="75">
        <f t="shared" si="3"/>
        <v>0</v>
      </c>
      <c r="E31" s="75">
        <f t="shared" si="3"/>
        <v>0</v>
      </c>
      <c r="F31" s="75">
        <f t="shared" si="3"/>
        <v>0</v>
      </c>
      <c r="G31" s="75">
        <f t="shared" si="3"/>
        <v>0</v>
      </c>
      <c r="H31" s="75">
        <f t="shared" si="3"/>
        <v>0</v>
      </c>
    </row>
    <row r="32" spans="1:8" ht="15" customHeight="1">
      <c r="A32" s="76"/>
      <c r="B32" s="41" t="s">
        <v>72</v>
      </c>
      <c r="C32" s="77"/>
      <c r="D32" s="78"/>
      <c r="E32" s="78"/>
      <c r="F32" s="78"/>
      <c r="G32" s="78"/>
      <c r="H32" s="79"/>
    </row>
    <row r="33" spans="1:8" ht="15" customHeight="1">
      <c r="A33" s="80"/>
      <c r="B33" s="42" t="s">
        <v>73</v>
      </c>
      <c r="C33" s="81"/>
      <c r="D33" s="82"/>
      <c r="E33" s="82"/>
      <c r="F33" s="82"/>
      <c r="G33" s="82"/>
      <c r="H33" s="83"/>
    </row>
    <row r="34" spans="1:8" ht="15" customHeight="1">
      <c r="A34" s="74">
        <f>A31+1</f>
        <v>12</v>
      </c>
      <c r="B34" s="84" t="s">
        <v>74</v>
      </c>
      <c r="C34" s="104">
        <f>'Report 23'!$G$31</f>
        <v>0</v>
      </c>
      <c r="D34" s="104">
        <f>'Report 23'!$L$31</f>
        <v>0</v>
      </c>
      <c r="E34" s="104">
        <f>'Report 23'!$Q$31</f>
        <v>0</v>
      </c>
      <c r="F34" s="104">
        <f>'Report 23'!$V$31</f>
        <v>0</v>
      </c>
      <c r="G34" s="104">
        <f>'Report 23'!$AA$31</f>
        <v>0</v>
      </c>
      <c r="H34" s="75">
        <f t="shared" ref="H34:H45" si="4">SUM(C34:G34)</f>
        <v>0</v>
      </c>
    </row>
    <row r="35" spans="1:8" ht="15" customHeight="1">
      <c r="A35" s="74">
        <f>A34+1</f>
        <v>13</v>
      </c>
      <c r="B35" s="84" t="s">
        <v>75</v>
      </c>
      <c r="C35" s="104">
        <f>'Report 23'!$G$32</f>
        <v>0</v>
      </c>
      <c r="D35" s="104">
        <f>'Report 23'!$L$32</f>
        <v>0</v>
      </c>
      <c r="E35" s="104">
        <f>'Report 23'!$Q$32</f>
        <v>0</v>
      </c>
      <c r="F35" s="104">
        <f>'Report 23'!$V$32</f>
        <v>0</v>
      </c>
      <c r="G35" s="104">
        <f>'Report 23'!$AA$32</f>
        <v>0</v>
      </c>
      <c r="H35" s="75">
        <f t="shared" si="4"/>
        <v>0</v>
      </c>
    </row>
    <row r="36" spans="1:8" ht="15" customHeight="1">
      <c r="A36" s="74">
        <f t="shared" ref="A36:A59" si="5">A35+1</f>
        <v>14</v>
      </c>
      <c r="B36" s="84" t="s">
        <v>76</v>
      </c>
      <c r="C36" s="104">
        <f>'Report 23'!$G$33</f>
        <v>0</v>
      </c>
      <c r="D36" s="104">
        <f>'Report 23'!$L$33</f>
        <v>0</v>
      </c>
      <c r="E36" s="104">
        <f>'Report 23'!$Q$33</f>
        <v>0</v>
      </c>
      <c r="F36" s="104">
        <f>'Report 23'!$V$33</f>
        <v>0</v>
      </c>
      <c r="G36" s="104">
        <f>'Report 23'!$AA$33</f>
        <v>0</v>
      </c>
      <c r="H36" s="75">
        <f t="shared" si="4"/>
        <v>0</v>
      </c>
    </row>
    <row r="37" spans="1:8" ht="15" customHeight="1">
      <c r="A37" s="74">
        <f t="shared" si="5"/>
        <v>15</v>
      </c>
      <c r="B37" s="84" t="s">
        <v>77</v>
      </c>
      <c r="C37" s="104">
        <f>'Report 23'!$G$34</f>
        <v>0</v>
      </c>
      <c r="D37" s="104">
        <f>'Report 23'!$L$34</f>
        <v>0</v>
      </c>
      <c r="E37" s="104">
        <f>'Report 23'!$Q$34</f>
        <v>0</v>
      </c>
      <c r="F37" s="104">
        <f>'Report 23'!$V$34</f>
        <v>0</v>
      </c>
      <c r="G37" s="104">
        <f>'Report 23'!$AA$34</f>
        <v>0</v>
      </c>
      <c r="H37" s="75">
        <f t="shared" si="4"/>
        <v>0</v>
      </c>
    </row>
    <row r="38" spans="1:8" ht="15" customHeight="1">
      <c r="A38" s="74">
        <f t="shared" si="5"/>
        <v>16</v>
      </c>
      <c r="B38" s="84" t="s">
        <v>78</v>
      </c>
      <c r="C38" s="104">
        <f>'Report 23'!$G$35</f>
        <v>0</v>
      </c>
      <c r="D38" s="104">
        <f>'Report 23'!$L$35</f>
        <v>0</v>
      </c>
      <c r="E38" s="104">
        <f>'Report 23'!$Q$35</f>
        <v>0</v>
      </c>
      <c r="F38" s="104">
        <f>'Report 23'!$V$35</f>
        <v>0</v>
      </c>
      <c r="G38" s="104">
        <f>'Report 23'!$AA$35</f>
        <v>0</v>
      </c>
      <c r="H38" s="75">
        <f t="shared" si="4"/>
        <v>0</v>
      </c>
    </row>
    <row r="39" spans="1:8" ht="15" customHeight="1">
      <c r="A39" s="74">
        <f t="shared" si="5"/>
        <v>17</v>
      </c>
      <c r="B39" s="84" t="s">
        <v>79</v>
      </c>
      <c r="C39" s="104">
        <f>'Report 23'!$G$36</f>
        <v>0</v>
      </c>
      <c r="D39" s="104">
        <f>'Report 23'!$L$36</f>
        <v>0</v>
      </c>
      <c r="E39" s="104">
        <f>'Report 23'!$Q$36</f>
        <v>0</v>
      </c>
      <c r="F39" s="104">
        <f>'Report 23'!$V$36</f>
        <v>0</v>
      </c>
      <c r="G39" s="104">
        <f>'Report 23'!$AA$36</f>
        <v>0</v>
      </c>
      <c r="H39" s="75">
        <f t="shared" si="4"/>
        <v>0</v>
      </c>
    </row>
    <row r="40" spans="1:8" ht="15" customHeight="1">
      <c r="A40" s="74">
        <f t="shared" si="5"/>
        <v>18</v>
      </c>
      <c r="B40" s="84" t="s">
        <v>80</v>
      </c>
      <c r="C40" s="104">
        <f>'Report 23'!$G$37</f>
        <v>0</v>
      </c>
      <c r="D40" s="104">
        <f>'Report 23'!$L$37</f>
        <v>0</v>
      </c>
      <c r="E40" s="104">
        <f>'Report 23'!$Q$37</f>
        <v>0</v>
      </c>
      <c r="F40" s="104">
        <f>'Report 23'!$V$37</f>
        <v>0</v>
      </c>
      <c r="G40" s="104">
        <f>'Report 23'!$AA$37</f>
        <v>0</v>
      </c>
      <c r="H40" s="75">
        <f t="shared" si="4"/>
        <v>0</v>
      </c>
    </row>
    <row r="41" spans="1:8" ht="15" customHeight="1">
      <c r="A41" s="74">
        <f t="shared" si="5"/>
        <v>19</v>
      </c>
      <c r="B41" s="84" t="s">
        <v>81</v>
      </c>
      <c r="C41" s="104">
        <f>'Report 23'!$G$38</f>
        <v>0</v>
      </c>
      <c r="D41" s="104">
        <f>'Report 23'!$L$38</f>
        <v>0</v>
      </c>
      <c r="E41" s="104">
        <f>'Report 23'!$Q$38</f>
        <v>0</v>
      </c>
      <c r="F41" s="104">
        <f>'Report 23'!$V$38</f>
        <v>0</v>
      </c>
      <c r="G41" s="104">
        <f>'Report 23'!$AA$38</f>
        <v>0</v>
      </c>
      <c r="H41" s="75">
        <f t="shared" si="4"/>
        <v>0</v>
      </c>
    </row>
    <row r="42" spans="1:8" ht="15" customHeight="1">
      <c r="A42" s="74">
        <f t="shared" si="5"/>
        <v>20</v>
      </c>
      <c r="B42" s="84" t="s">
        <v>82</v>
      </c>
      <c r="C42" s="104">
        <f>'Report 23'!$G$39</f>
        <v>0</v>
      </c>
      <c r="D42" s="104">
        <f>'Report 23'!$L$39</f>
        <v>0</v>
      </c>
      <c r="E42" s="104">
        <f>'Report 23'!$Q$39</f>
        <v>0</v>
      </c>
      <c r="F42" s="104">
        <f>'Report 23'!$V$39</f>
        <v>0</v>
      </c>
      <c r="G42" s="104">
        <f>'Report 23'!$AA$39</f>
        <v>0</v>
      </c>
      <c r="H42" s="75">
        <f t="shared" si="4"/>
        <v>0</v>
      </c>
    </row>
    <row r="43" spans="1:8" ht="15" customHeight="1">
      <c r="A43" s="74">
        <f t="shared" si="5"/>
        <v>21</v>
      </c>
      <c r="B43" s="84" t="s">
        <v>83</v>
      </c>
      <c r="C43" s="104">
        <f>'Report 23'!$G$40</f>
        <v>0</v>
      </c>
      <c r="D43" s="104">
        <f>'Report 23'!$L$40</f>
        <v>0</v>
      </c>
      <c r="E43" s="104">
        <f>'Report 23'!$Q$40</f>
        <v>0</v>
      </c>
      <c r="F43" s="104">
        <f>'Report 23'!$V$40</f>
        <v>0</v>
      </c>
      <c r="G43" s="104">
        <f>'Report 23'!$AA$40</f>
        <v>0</v>
      </c>
      <c r="H43" s="75">
        <f t="shared" si="4"/>
        <v>0</v>
      </c>
    </row>
    <row r="44" spans="1:8" ht="15" customHeight="1">
      <c r="A44" s="74">
        <f t="shared" si="5"/>
        <v>22</v>
      </c>
      <c r="B44" s="84" t="s">
        <v>84</v>
      </c>
      <c r="C44" s="104">
        <f>'Report 23'!$G$41</f>
        <v>0</v>
      </c>
      <c r="D44" s="104">
        <f>'Report 23'!$L$41</f>
        <v>0</v>
      </c>
      <c r="E44" s="104">
        <f>'Report 23'!$Q$41</f>
        <v>0</v>
      </c>
      <c r="F44" s="104">
        <f>'Report 23'!$V$41</f>
        <v>0</v>
      </c>
      <c r="G44" s="104">
        <f>'Report 23'!$AA$41</f>
        <v>0</v>
      </c>
      <c r="H44" s="75">
        <f t="shared" si="4"/>
        <v>0</v>
      </c>
    </row>
    <row r="45" spans="1:8" ht="15" customHeight="1">
      <c r="A45" s="74">
        <f t="shared" si="5"/>
        <v>23</v>
      </c>
      <c r="B45" s="84" t="s">
        <v>84</v>
      </c>
      <c r="C45" s="104">
        <f>'Report 23'!$G$42</f>
        <v>0</v>
      </c>
      <c r="D45" s="104">
        <f>'Report 23'!$L$42</f>
        <v>0</v>
      </c>
      <c r="E45" s="104">
        <f>'Report 23'!$Q$42</f>
        <v>0</v>
      </c>
      <c r="F45" s="104">
        <f>'Report 23'!$V$42</f>
        <v>0</v>
      </c>
      <c r="G45" s="104">
        <f>'Report 23'!$AA$42</f>
        <v>0</v>
      </c>
      <c r="H45" s="75">
        <f t="shared" si="4"/>
        <v>0</v>
      </c>
    </row>
    <row r="46" spans="1:8" ht="15" customHeight="1">
      <c r="A46" s="74">
        <f t="shared" si="5"/>
        <v>24</v>
      </c>
      <c r="B46" s="43" t="s">
        <v>85</v>
      </c>
      <c r="C46" s="75">
        <f t="shared" ref="C46:H46" si="6">SUM(C34:C45)</f>
        <v>0</v>
      </c>
      <c r="D46" s="75">
        <f t="shared" si="6"/>
        <v>0</v>
      </c>
      <c r="E46" s="75">
        <f t="shared" si="6"/>
        <v>0</v>
      </c>
      <c r="F46" s="75">
        <f t="shared" si="6"/>
        <v>0</v>
      </c>
      <c r="G46" s="75">
        <f t="shared" si="6"/>
        <v>0</v>
      </c>
      <c r="H46" s="75">
        <f t="shared" si="6"/>
        <v>0</v>
      </c>
    </row>
    <row r="47" spans="1:8" ht="15" customHeight="1">
      <c r="A47" s="74">
        <f t="shared" si="5"/>
        <v>25</v>
      </c>
      <c r="B47" s="85" t="s">
        <v>86</v>
      </c>
      <c r="C47" s="104">
        <f>'Report 23'!$G$44</f>
        <v>0</v>
      </c>
      <c r="D47" s="104">
        <f>'Report 23'!$L$44</f>
        <v>0</v>
      </c>
      <c r="E47" s="104">
        <f>'Report 23'!$Q$44</f>
        <v>0</v>
      </c>
      <c r="F47" s="104">
        <f>'Report 23'!$V$44</f>
        <v>0</v>
      </c>
      <c r="G47" s="104">
        <f>'Report 23'!$AA$44</f>
        <v>0</v>
      </c>
      <c r="H47" s="75">
        <f t="shared" ref="H47:H53" si="7">SUM(C47:G47)</f>
        <v>0</v>
      </c>
    </row>
    <row r="48" spans="1:8" ht="15" customHeight="1">
      <c r="A48" s="74">
        <f t="shared" si="5"/>
        <v>26</v>
      </c>
      <c r="B48" s="38" t="s">
        <v>87</v>
      </c>
      <c r="C48" s="104">
        <f>'Report 23'!$G$45</f>
        <v>0</v>
      </c>
      <c r="D48" s="104">
        <f>'Report 23'!$L$45</f>
        <v>0</v>
      </c>
      <c r="E48" s="104">
        <f>'Report 23'!$Q$45</f>
        <v>0</v>
      </c>
      <c r="F48" s="104">
        <f>'Report 23'!$V$45</f>
        <v>0</v>
      </c>
      <c r="G48" s="104">
        <f>'Report 23'!$AA$45</f>
        <v>0</v>
      </c>
      <c r="H48" s="75">
        <f t="shared" si="7"/>
        <v>0</v>
      </c>
    </row>
    <row r="49" spans="1:8" ht="15" customHeight="1">
      <c r="A49" s="74">
        <f t="shared" si="5"/>
        <v>27</v>
      </c>
      <c r="B49" s="38" t="s">
        <v>88</v>
      </c>
      <c r="C49" s="104">
        <f>'Report 23'!$G$46</f>
        <v>0</v>
      </c>
      <c r="D49" s="104">
        <f>'Report 23'!$L$46</f>
        <v>0</v>
      </c>
      <c r="E49" s="104">
        <f>'Report 23'!$Q$46</f>
        <v>0</v>
      </c>
      <c r="F49" s="104">
        <f>'Report 23'!$V$46</f>
        <v>0</v>
      </c>
      <c r="G49" s="104">
        <f>'Report 23'!$AA$46</f>
        <v>0</v>
      </c>
      <c r="H49" s="75">
        <f t="shared" si="7"/>
        <v>0</v>
      </c>
    </row>
    <row r="50" spans="1:8" ht="15" customHeight="1">
      <c r="A50" s="74">
        <f t="shared" si="5"/>
        <v>28</v>
      </c>
      <c r="B50" s="142" t="s">
        <v>89</v>
      </c>
      <c r="C50" s="104">
        <f>'Report 23'!$G$47</f>
        <v>0</v>
      </c>
      <c r="D50" s="104">
        <f>'Report 23'!$L$47</f>
        <v>0</v>
      </c>
      <c r="E50" s="104">
        <f>'Report 23'!$Q$47</f>
        <v>0</v>
      </c>
      <c r="F50" s="104">
        <f>'Report 23'!$V$47</f>
        <v>0</v>
      </c>
      <c r="G50" s="104">
        <f>'Report 23'!$AA$47</f>
        <v>0</v>
      </c>
      <c r="H50" s="75">
        <f t="shared" si="7"/>
        <v>0</v>
      </c>
    </row>
    <row r="51" spans="1:8" ht="15" customHeight="1">
      <c r="A51" s="74">
        <f t="shared" si="5"/>
        <v>29</v>
      </c>
      <c r="B51" s="96" t="s">
        <v>90</v>
      </c>
      <c r="C51" s="104">
        <f>'Report 23'!$G$48</f>
        <v>0</v>
      </c>
      <c r="D51" s="104">
        <f>'Report 23'!$L$48</f>
        <v>0</v>
      </c>
      <c r="E51" s="104">
        <f>'Report 23'!$Q$48</f>
        <v>0</v>
      </c>
      <c r="F51" s="104">
        <f>'Report 23'!$V$48</f>
        <v>0</v>
      </c>
      <c r="G51" s="104">
        <f>'Report 23'!$AA$48</f>
        <v>0</v>
      </c>
      <c r="H51" s="75">
        <f t="shared" si="7"/>
        <v>0</v>
      </c>
    </row>
    <row r="52" spans="1:8" ht="15" customHeight="1">
      <c r="A52" s="74">
        <f t="shared" si="5"/>
        <v>30</v>
      </c>
      <c r="B52" s="85" t="s">
        <v>91</v>
      </c>
      <c r="C52" s="104">
        <f>'Report 23'!$G$49</f>
        <v>0</v>
      </c>
      <c r="D52" s="104">
        <f>'Report 23'!$L$49</f>
        <v>0</v>
      </c>
      <c r="E52" s="104">
        <f>'Report 23'!$Q$49</f>
        <v>0</v>
      </c>
      <c r="F52" s="104">
        <f>'Report 23'!$V$49</f>
        <v>0</v>
      </c>
      <c r="G52" s="104">
        <f>'Report 23'!$AA$49</f>
        <v>0</v>
      </c>
      <c r="H52" s="75">
        <f t="shared" si="7"/>
        <v>0</v>
      </c>
    </row>
    <row r="53" spans="1:8" ht="15" customHeight="1">
      <c r="A53" s="74">
        <f t="shared" si="5"/>
        <v>31</v>
      </c>
      <c r="B53" s="97" t="s">
        <v>84</v>
      </c>
      <c r="C53" s="104">
        <f>'Report 23'!$G$50</f>
        <v>0</v>
      </c>
      <c r="D53" s="104">
        <f>'Report 23'!$L$50</f>
        <v>0</v>
      </c>
      <c r="E53" s="104">
        <f>'Report 23'!$Q$50</f>
        <v>0</v>
      </c>
      <c r="F53" s="104">
        <f>'Report 23'!$V$50</f>
        <v>0</v>
      </c>
      <c r="G53" s="104">
        <f>'Report 23'!$AA$50</f>
        <v>0</v>
      </c>
      <c r="H53" s="75">
        <f t="shared" si="7"/>
        <v>0</v>
      </c>
    </row>
    <row r="54" spans="1:8" ht="15" customHeight="1">
      <c r="A54" s="74">
        <f t="shared" si="5"/>
        <v>32</v>
      </c>
      <c r="B54" s="43" t="s">
        <v>92</v>
      </c>
      <c r="C54" s="75">
        <f t="shared" ref="C54:H54" si="8">SUM(C46:C53)</f>
        <v>0</v>
      </c>
      <c r="D54" s="75">
        <f t="shared" si="8"/>
        <v>0</v>
      </c>
      <c r="E54" s="75">
        <f t="shared" si="8"/>
        <v>0</v>
      </c>
      <c r="F54" s="75">
        <f t="shared" si="8"/>
        <v>0</v>
      </c>
      <c r="G54" s="75">
        <f t="shared" si="8"/>
        <v>0</v>
      </c>
      <c r="H54" s="75">
        <f t="shared" si="8"/>
        <v>0</v>
      </c>
    </row>
    <row r="55" spans="1:8" ht="15" customHeight="1">
      <c r="A55" s="74">
        <f t="shared" si="5"/>
        <v>33</v>
      </c>
      <c r="B55" s="44" t="s">
        <v>93</v>
      </c>
      <c r="C55" s="104">
        <f>'Report 23'!$G$52</f>
        <v>0</v>
      </c>
      <c r="D55" s="104">
        <f>'Report 23'!$L$52</f>
        <v>0</v>
      </c>
      <c r="E55" s="104">
        <f>'Report 23'!$Q$52</f>
        <v>0</v>
      </c>
      <c r="F55" s="104">
        <f>'Report 23'!$V$52</f>
        <v>0</v>
      </c>
      <c r="G55" s="104">
        <f>'Report 23'!$AA$52</f>
        <v>0</v>
      </c>
      <c r="H55" s="75">
        <f>SUM(C55:G55)</f>
        <v>0</v>
      </c>
    </row>
    <row r="56" spans="1:8" ht="15" customHeight="1">
      <c r="A56" s="74">
        <f t="shared" si="5"/>
        <v>34</v>
      </c>
      <c r="B56" s="44" t="s">
        <v>94</v>
      </c>
      <c r="C56" s="104">
        <f>'Report 23'!$G$53</f>
        <v>0</v>
      </c>
      <c r="D56" s="104">
        <f>'Report 23'!$L$53</f>
        <v>0</v>
      </c>
      <c r="E56" s="104">
        <f>'Report 23'!$Q$53</f>
        <v>0</v>
      </c>
      <c r="F56" s="104">
        <f>'Report 23'!$V$53</f>
        <v>0</v>
      </c>
      <c r="G56" s="104">
        <f>'Report 23'!$AA$53</f>
        <v>0</v>
      </c>
      <c r="H56" s="75">
        <f>SUM(C56:G56)</f>
        <v>0</v>
      </c>
    </row>
    <row r="57" spans="1:8" ht="15" customHeight="1">
      <c r="A57" s="74">
        <f t="shared" si="5"/>
        <v>35</v>
      </c>
      <c r="B57" s="49" t="s">
        <v>95</v>
      </c>
      <c r="C57" s="75">
        <f t="shared" ref="C57:H57" si="9">C55-C56</f>
        <v>0</v>
      </c>
      <c r="D57" s="75">
        <f t="shared" si="9"/>
        <v>0</v>
      </c>
      <c r="E57" s="75">
        <f t="shared" si="9"/>
        <v>0</v>
      </c>
      <c r="F57" s="75">
        <f t="shared" si="9"/>
        <v>0</v>
      </c>
      <c r="G57" s="75">
        <f t="shared" si="9"/>
        <v>0</v>
      </c>
      <c r="H57" s="75">
        <f t="shared" si="9"/>
        <v>0</v>
      </c>
    </row>
    <row r="58" spans="1:8" ht="15" customHeight="1">
      <c r="A58" s="74">
        <f t="shared" si="5"/>
        <v>36</v>
      </c>
      <c r="B58" s="118" t="s">
        <v>96</v>
      </c>
      <c r="C58" s="104">
        <f>'Report 23'!$G$55</f>
        <v>0</v>
      </c>
      <c r="D58" s="104">
        <f>'Report 23'!$L$55</f>
        <v>0</v>
      </c>
      <c r="E58" s="104">
        <f>'Report 23'!$Q$55</f>
        <v>0</v>
      </c>
      <c r="F58" s="104">
        <f>'Report 23'!$V$55</f>
        <v>0</v>
      </c>
      <c r="G58" s="104">
        <f>'Report 23'!$AA$55</f>
        <v>0</v>
      </c>
      <c r="H58" s="75">
        <f>SUM(C58:G58)</f>
        <v>0</v>
      </c>
    </row>
    <row r="59" spans="1:8" ht="15" customHeight="1">
      <c r="A59" s="74">
        <f t="shared" si="5"/>
        <v>37</v>
      </c>
      <c r="B59" s="43" t="s">
        <v>97</v>
      </c>
      <c r="C59" s="75">
        <f t="shared" ref="C59:H59" si="10">C54+C57-C58</f>
        <v>0</v>
      </c>
      <c r="D59" s="75">
        <f t="shared" si="10"/>
        <v>0</v>
      </c>
      <c r="E59" s="75">
        <f t="shared" si="10"/>
        <v>0</v>
      </c>
      <c r="F59" s="75">
        <f t="shared" si="10"/>
        <v>0</v>
      </c>
      <c r="G59" s="75">
        <f t="shared" si="10"/>
        <v>0</v>
      </c>
      <c r="H59" s="75">
        <f t="shared" si="10"/>
        <v>0</v>
      </c>
    </row>
    <row r="60" spans="1:8" ht="15" customHeight="1">
      <c r="A60" s="70"/>
      <c r="B60" s="42" t="s">
        <v>98</v>
      </c>
      <c r="C60" s="71"/>
      <c r="D60" s="72"/>
      <c r="E60" s="72"/>
      <c r="F60" s="72"/>
      <c r="G60" s="72"/>
      <c r="H60" s="73"/>
    </row>
    <row r="61" spans="1:8" ht="15" customHeight="1">
      <c r="A61" s="68">
        <f>A59+1</f>
        <v>38</v>
      </c>
      <c r="B61" s="85" t="s">
        <v>99</v>
      </c>
      <c r="C61" s="104">
        <f>'Report 23'!$G$58</f>
        <v>0</v>
      </c>
      <c r="D61" s="104">
        <f>'Report 23'!$L58</f>
        <v>0</v>
      </c>
      <c r="E61" s="104">
        <f>'Report 23'!$Q58</f>
        <v>0</v>
      </c>
      <c r="F61" s="104">
        <f>'Report 23'!$V58</f>
        <v>0</v>
      </c>
      <c r="G61" s="104">
        <f>'Report 23'!$AA58</f>
        <v>0</v>
      </c>
      <c r="H61" s="75">
        <f>SUM(C61:G61)</f>
        <v>0</v>
      </c>
    </row>
    <row r="62" spans="1:8" ht="15" customHeight="1">
      <c r="A62" s="68">
        <f>A61+1</f>
        <v>39</v>
      </c>
      <c r="B62" s="85" t="s">
        <v>100</v>
      </c>
      <c r="C62" s="104">
        <f>'Report 23'!$G$59</f>
        <v>0</v>
      </c>
      <c r="D62" s="104">
        <f>'Report 23'!$L59</f>
        <v>0</v>
      </c>
      <c r="E62" s="104">
        <f>'Report 23'!$Q59</f>
        <v>0</v>
      </c>
      <c r="F62" s="104">
        <f>'Report 23'!$V59</f>
        <v>0</v>
      </c>
      <c r="G62" s="104">
        <f>'Report 23'!$AA59</f>
        <v>0</v>
      </c>
      <c r="H62" s="75">
        <f>SUM(C62:G62)</f>
        <v>0</v>
      </c>
    </row>
    <row r="63" spans="1:8" ht="15" customHeight="1">
      <c r="A63" s="68">
        <f>A62+1</f>
        <v>40</v>
      </c>
      <c r="B63" s="85" t="s">
        <v>101</v>
      </c>
      <c r="C63" s="104">
        <f>'Report 23'!$G$60</f>
        <v>0</v>
      </c>
      <c r="D63" s="104">
        <f>'Report 23'!$L60</f>
        <v>0</v>
      </c>
      <c r="E63" s="104">
        <f>'Report 23'!$Q60</f>
        <v>0</v>
      </c>
      <c r="F63" s="104">
        <f>'Report 23'!$V60</f>
        <v>0</v>
      </c>
      <c r="G63" s="104">
        <f>'Report 23'!$AA60</f>
        <v>0</v>
      </c>
      <c r="H63" s="75">
        <f>SUM(C63:G63)</f>
        <v>0</v>
      </c>
    </row>
    <row r="64" spans="1:8" ht="15" customHeight="1">
      <c r="A64" s="68">
        <f t="shared" ref="A64:A75" si="11">A63+1</f>
        <v>41</v>
      </c>
      <c r="B64" s="97" t="s">
        <v>102</v>
      </c>
      <c r="C64" s="105">
        <f>'Report 23'!$G$61</f>
        <v>0</v>
      </c>
      <c r="D64" s="105">
        <f>'Report 23'!$L61</f>
        <v>0</v>
      </c>
      <c r="E64" s="104">
        <f>'Report 23'!$Q61</f>
        <v>0</v>
      </c>
      <c r="F64" s="104">
        <f>'Report 23'!$V61</f>
        <v>0</v>
      </c>
      <c r="G64" s="105">
        <f>'Report 23'!$AA61</f>
        <v>0</v>
      </c>
      <c r="H64" s="75">
        <f>SUM(C64:G64)</f>
        <v>0</v>
      </c>
    </row>
    <row r="65" spans="1:8" ht="15" customHeight="1">
      <c r="A65" s="68">
        <f t="shared" si="11"/>
        <v>42</v>
      </c>
      <c r="B65" s="97" t="s">
        <v>103</v>
      </c>
      <c r="C65" s="105">
        <f>'Report 23'!$G$62</f>
        <v>0</v>
      </c>
      <c r="D65" s="105">
        <f>'Report 23'!$L62</f>
        <v>0</v>
      </c>
      <c r="E65" s="104">
        <f>'Report 23'!$Q62</f>
        <v>0</v>
      </c>
      <c r="F65" s="105">
        <f>'Report 23'!$V62</f>
        <v>0</v>
      </c>
      <c r="G65" s="105">
        <f>'Report 23'!$AA62</f>
        <v>0</v>
      </c>
      <c r="H65" s="75">
        <f>SUM(C65:G65)</f>
        <v>0</v>
      </c>
    </row>
    <row r="66" spans="1:8" ht="15" customHeight="1">
      <c r="A66" s="68">
        <f t="shared" si="11"/>
        <v>43</v>
      </c>
      <c r="B66" s="43" t="s">
        <v>104</v>
      </c>
      <c r="C66" s="75">
        <f t="shared" ref="C66:H66" si="12">SUM(C61:C65)</f>
        <v>0</v>
      </c>
      <c r="D66" s="75">
        <f t="shared" si="12"/>
        <v>0</v>
      </c>
      <c r="E66" s="75">
        <f t="shared" si="12"/>
        <v>0</v>
      </c>
      <c r="F66" s="75">
        <f t="shared" si="12"/>
        <v>0</v>
      </c>
      <c r="G66" s="75">
        <f t="shared" si="12"/>
        <v>0</v>
      </c>
      <c r="H66" s="75">
        <f t="shared" si="12"/>
        <v>0</v>
      </c>
    </row>
    <row r="67" spans="1:8" ht="15" customHeight="1">
      <c r="A67" s="68">
        <f t="shared" si="11"/>
        <v>44</v>
      </c>
      <c r="B67" s="43" t="s">
        <v>105</v>
      </c>
      <c r="C67" s="75">
        <f t="shared" ref="C67:H67" si="13">C59+C66</f>
        <v>0</v>
      </c>
      <c r="D67" s="75">
        <f t="shared" si="13"/>
        <v>0</v>
      </c>
      <c r="E67" s="75">
        <f t="shared" si="13"/>
        <v>0</v>
      </c>
      <c r="F67" s="75">
        <f t="shared" si="13"/>
        <v>0</v>
      </c>
      <c r="G67" s="75">
        <f t="shared" si="13"/>
        <v>0</v>
      </c>
      <c r="H67" s="75">
        <f t="shared" si="13"/>
        <v>0</v>
      </c>
    </row>
    <row r="68" spans="1:8" ht="15" customHeight="1">
      <c r="A68" s="68">
        <f t="shared" si="11"/>
        <v>45</v>
      </c>
      <c r="B68" s="43" t="s">
        <v>106</v>
      </c>
      <c r="C68" s="75">
        <f t="shared" ref="C68:H68" si="14">C31-C67</f>
        <v>0</v>
      </c>
      <c r="D68" s="75">
        <f t="shared" si="14"/>
        <v>0</v>
      </c>
      <c r="E68" s="75">
        <f t="shared" si="14"/>
        <v>0</v>
      </c>
      <c r="F68" s="75">
        <f t="shared" si="14"/>
        <v>0</v>
      </c>
      <c r="G68" s="75">
        <f t="shared" si="14"/>
        <v>0</v>
      </c>
      <c r="H68" s="75">
        <f t="shared" si="14"/>
        <v>0</v>
      </c>
    </row>
    <row r="69" spans="1:8" ht="15" customHeight="1">
      <c r="A69" s="68">
        <f t="shared" si="11"/>
        <v>46</v>
      </c>
      <c r="B69" s="44" t="s">
        <v>107</v>
      </c>
      <c r="C69" s="104">
        <f>'Report 23'!$G$66</f>
        <v>0</v>
      </c>
      <c r="D69" s="104">
        <f>'Report 23'!$L$66</f>
        <v>0</v>
      </c>
      <c r="E69" s="104">
        <f>'Report 23'!$Q$66</f>
        <v>0</v>
      </c>
      <c r="F69" s="104">
        <f>'Report 23'!$V$66</f>
        <v>0</v>
      </c>
      <c r="G69" s="104">
        <f>'Report 23'!$AA$66</f>
        <v>0</v>
      </c>
      <c r="H69" s="75">
        <f t="shared" ref="H69:H74" si="15">SUM(C69:G69)</f>
        <v>0</v>
      </c>
    </row>
    <row r="70" spans="1:8" ht="15" customHeight="1">
      <c r="A70" s="68">
        <f t="shared" si="11"/>
        <v>47</v>
      </c>
      <c r="B70" s="86" t="s">
        <v>108</v>
      </c>
      <c r="C70" s="104">
        <f>'Report 23'!$G$67</f>
        <v>0</v>
      </c>
      <c r="D70" s="104">
        <f>'Report 23'!$L$67</f>
        <v>0</v>
      </c>
      <c r="E70" s="104">
        <f>'Report 23'!$Q$67</f>
        <v>0</v>
      </c>
      <c r="F70" s="104">
        <f>'Report 23'!$V$67</f>
        <v>0</v>
      </c>
      <c r="G70" s="104">
        <f>'Report 23'!$AA$67</f>
        <v>0</v>
      </c>
      <c r="H70" s="75">
        <f t="shared" si="15"/>
        <v>0</v>
      </c>
    </row>
    <row r="71" spans="1:8" ht="15" customHeight="1">
      <c r="A71" s="68">
        <f t="shared" si="11"/>
        <v>48</v>
      </c>
      <c r="B71" s="86" t="s">
        <v>109</v>
      </c>
      <c r="C71" s="104">
        <f>'Report 23'!$G$68</f>
        <v>0</v>
      </c>
      <c r="D71" s="104">
        <f>'Report 23'!$L$68</f>
        <v>0</v>
      </c>
      <c r="E71" s="104">
        <f>'Report 23'!$Q$68</f>
        <v>0</v>
      </c>
      <c r="F71" s="104">
        <f>'Report 23'!$V$68</f>
        <v>0</v>
      </c>
      <c r="G71" s="104">
        <f>'Report 23'!$AA$68</f>
        <v>0</v>
      </c>
      <c r="H71" s="75">
        <f t="shared" si="15"/>
        <v>0</v>
      </c>
    </row>
    <row r="72" spans="1:8" ht="15" customHeight="1">
      <c r="A72" s="68">
        <f t="shared" si="11"/>
        <v>49</v>
      </c>
      <c r="B72" s="86" t="s">
        <v>110</v>
      </c>
      <c r="C72" s="104">
        <f>'Report 23'!$G$69</f>
        <v>0</v>
      </c>
      <c r="D72" s="104">
        <f>'Report 23'!$L$69</f>
        <v>0</v>
      </c>
      <c r="E72" s="104">
        <f>'Report 23'!$Q$69</f>
        <v>0</v>
      </c>
      <c r="F72" s="104">
        <f>'Report 23'!$V$69</f>
        <v>0</v>
      </c>
      <c r="G72" s="104">
        <f>'Report 23'!$AA$69</f>
        <v>0</v>
      </c>
      <c r="H72" s="75">
        <f t="shared" si="15"/>
        <v>0</v>
      </c>
    </row>
    <row r="73" spans="1:8" ht="15" customHeight="1">
      <c r="A73" s="68">
        <f t="shared" si="11"/>
        <v>50</v>
      </c>
      <c r="B73" s="44" t="s">
        <v>111</v>
      </c>
      <c r="C73" s="104">
        <f>'Report 23'!$G$70</f>
        <v>0</v>
      </c>
      <c r="D73" s="104">
        <f>'Report 23'!$L$70</f>
        <v>0</v>
      </c>
      <c r="E73" s="104">
        <f>'Report 23'!$Q$70</f>
        <v>0</v>
      </c>
      <c r="F73" s="104">
        <f>'Report 23'!$V$70</f>
        <v>0</v>
      </c>
      <c r="G73" s="104">
        <f>'Report 23'!$AA$70</f>
        <v>0</v>
      </c>
      <c r="H73" s="75">
        <f t="shared" si="15"/>
        <v>0</v>
      </c>
    </row>
    <row r="74" spans="1:8" ht="15" customHeight="1">
      <c r="A74" s="68">
        <f t="shared" si="11"/>
        <v>51</v>
      </c>
      <c r="B74" s="44" t="s">
        <v>112</v>
      </c>
      <c r="C74" s="104">
        <f>'Report 23'!$G$71</f>
        <v>0</v>
      </c>
      <c r="D74" s="104">
        <f>'Report 23'!$L$71</f>
        <v>0</v>
      </c>
      <c r="E74" s="104">
        <f>'Report 23'!$Q$71</f>
        <v>0</v>
      </c>
      <c r="F74" s="104">
        <f>'Report 23'!$V$71</f>
        <v>0</v>
      </c>
      <c r="G74" s="104">
        <f>'Report 23'!$AA$71</f>
        <v>0</v>
      </c>
      <c r="H74" s="75">
        <f t="shared" si="15"/>
        <v>0</v>
      </c>
    </row>
    <row r="75" spans="1:8" ht="15" customHeight="1">
      <c r="A75" s="68">
        <f t="shared" si="11"/>
        <v>52</v>
      </c>
      <c r="B75" s="87" t="s">
        <v>113</v>
      </c>
      <c r="C75" s="75">
        <f t="shared" ref="C75:H75" si="16">C68-C69-C70-C71-C72-C73-C74</f>
        <v>0</v>
      </c>
      <c r="D75" s="75">
        <f t="shared" si="16"/>
        <v>0</v>
      </c>
      <c r="E75" s="75">
        <f t="shared" si="16"/>
        <v>0</v>
      </c>
      <c r="F75" s="75">
        <f t="shared" si="16"/>
        <v>0</v>
      </c>
      <c r="G75" s="75">
        <f t="shared" si="16"/>
        <v>0</v>
      </c>
      <c r="H75" s="75">
        <f t="shared" si="16"/>
        <v>0</v>
      </c>
    </row>
    <row r="91" spans="2:2" ht="12.95">
      <c r="B91" s="88"/>
    </row>
    <row r="92" spans="2:2" ht="12.95">
      <c r="B92" s="88"/>
    </row>
    <row r="95" spans="2:2" ht="12.95">
      <c r="B95" s="88"/>
    </row>
    <row r="97" spans="2:2" ht="12.95">
      <c r="B97" s="88"/>
    </row>
  </sheetData>
  <sheetProtection algorithmName="SHA-512" hashValue="9KJ/FAc0nmAKmzxTKsmu01MfpLwliGGAbgKxpTM3ZjzXPFjzeElsJj7/OnVlx3H4iu6Ao867BKWSjO6WTqMWww==" saltValue="xr6/GOSEl4R32Pc/ciCjig==" spinCount="100000" sheet="1" objects="1" scenarios="1"/>
  <pageMargins left="0.5" right="0.25" top="0.75" bottom="0.75" header="0.25" footer="0.25"/>
  <pageSetup scale="50" fitToWidth="3" orientation="portrait" r:id="rId1"/>
  <headerFooter scaleWithDoc="0">
    <oddHeader>&amp;R&amp;8State of New Mexico</oddHeader>
    <oddFooter>&amp;L&amp;8Version 4.0&amp;R&amp;8Page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Z151"/>
  <sheetViews>
    <sheetView showGridLines="0" zoomScale="75" zoomScaleNormal="75" zoomScalePageLayoutView="85" workbookViewId="0"/>
  </sheetViews>
  <sheetFormatPr defaultColWidth="9.140625" defaultRowHeight="12.6"/>
  <cols>
    <col min="1" max="1" width="1.85546875" style="158" customWidth="1"/>
    <col min="2" max="2" width="7.140625" style="158" customWidth="1"/>
    <col min="3" max="3" width="11.5703125" style="158" customWidth="1"/>
    <col min="4" max="12" width="20.5703125" style="158" customWidth="1"/>
    <col min="13" max="13" width="25.5703125" style="158" customWidth="1"/>
    <col min="14" max="14" width="7.5703125" style="51" customWidth="1"/>
    <col min="15" max="15" width="7" style="158" bestFit="1" customWidth="1"/>
    <col min="16" max="16" width="9.42578125" style="158" customWidth="1"/>
    <col min="17" max="24" width="20.5703125" style="158" customWidth="1"/>
    <col min="25" max="25" width="25.5703125" style="158" customWidth="1"/>
    <col min="26" max="26" width="9.140625" style="158"/>
    <col min="27" max="27" width="7" style="158" bestFit="1" customWidth="1"/>
    <col min="28" max="28" width="9.42578125" style="158" customWidth="1"/>
    <col min="29" max="38" width="20.5703125" style="158" customWidth="1"/>
    <col min="39" max="39" width="25.5703125" style="158" customWidth="1"/>
    <col min="40" max="40" width="9.140625" style="158"/>
    <col min="41" max="41" width="7" style="158" bestFit="1" customWidth="1"/>
    <col min="42" max="42" width="18.42578125" style="158" bestFit="1" customWidth="1"/>
    <col min="43" max="51" width="20.5703125" style="158" customWidth="1"/>
    <col min="52" max="52" width="25.5703125" style="158" customWidth="1"/>
    <col min="53" max="16384" width="9.140625" style="158"/>
  </cols>
  <sheetData>
    <row r="2" spans="2:52" ht="18">
      <c r="B2" s="52" t="s">
        <v>130</v>
      </c>
      <c r="O2" s="52" t="str">
        <f>$B$2</f>
        <v>Report 23 Premium Revenue Detail</v>
      </c>
      <c r="AA2" s="52" t="str">
        <f>$B$2</f>
        <v>Report 23 Premium Revenue Detail</v>
      </c>
      <c r="AO2" s="52" t="str">
        <f>$B$2</f>
        <v>Report 23 Premium Revenue Detail</v>
      </c>
    </row>
    <row r="3" spans="2:52" ht="18">
      <c r="B3" s="52" t="s">
        <v>42</v>
      </c>
      <c r="O3" s="52" t="str">
        <f>$B$3</f>
        <v>FMB-ALL 23</v>
      </c>
      <c r="AA3" s="52" t="str">
        <f>$B$3</f>
        <v>FMB-ALL 23</v>
      </c>
      <c r="AO3" s="52" t="str">
        <f>$B$3</f>
        <v>FMB-ALL 23</v>
      </c>
    </row>
    <row r="4" spans="2:52" ht="18">
      <c r="B4" s="52" t="s">
        <v>131</v>
      </c>
      <c r="O4" s="52" t="str">
        <f>$B$4</f>
        <v>Medicaid-Specific Unaudited Schedule of Revenue and Expenses</v>
      </c>
      <c r="AA4" s="52" t="str">
        <f>$B$4</f>
        <v>Medicaid-Specific Unaudited Schedule of Revenue and Expenses</v>
      </c>
      <c r="AO4" s="52" t="str">
        <f>$B$4</f>
        <v>Medicaid-Specific Unaudited Schedule of Revenue and Expenses</v>
      </c>
    </row>
    <row r="5" spans="2:52" ht="18">
      <c r="B5" s="56" t="s">
        <v>45</v>
      </c>
      <c r="O5" s="56" t="str">
        <f>$B$5</f>
        <v>Centennial Care:  All Programs</v>
      </c>
      <c r="AA5" s="56" t="str">
        <f>$B$5</f>
        <v>Centennial Care:  All Programs</v>
      </c>
      <c r="AO5" s="56" t="str">
        <f>$B$5</f>
        <v>Centennial Care:  All Programs</v>
      </c>
    </row>
    <row r="6" spans="2:52" ht="18">
      <c r="B6" s="56"/>
      <c r="O6" s="56"/>
      <c r="AA6" s="56"/>
      <c r="AO6" s="56"/>
    </row>
    <row r="7" spans="2:52" ht="18">
      <c r="B7" s="52" t="str">
        <f>"MCO Name:  "&amp;'Information Input'!$F$17</f>
        <v xml:space="preserve">MCO Name:  </v>
      </c>
      <c r="O7" s="52" t="str">
        <f>$B$7</f>
        <v xml:space="preserve">MCO Name:  </v>
      </c>
      <c r="AA7" s="52" t="str">
        <f>$B$7</f>
        <v xml:space="preserve">MCO Name:  </v>
      </c>
      <c r="AO7" s="52" t="str">
        <f>$B$7</f>
        <v xml:space="preserve">MCO Name:  </v>
      </c>
    </row>
    <row r="8" spans="2:52" ht="18">
      <c r="B8" s="52" t="str">
        <f>"Report Submission Type:  "&amp;'Information Input'!$J$25</f>
        <v>Report Submission Type:  Quarterly</v>
      </c>
      <c r="O8" s="52" t="str">
        <f>$B$8</f>
        <v>Report Submission Type:  Quarterly</v>
      </c>
      <c r="AA8" s="52" t="str">
        <f>$B$8</f>
        <v>Report Submission Type:  Quarterly</v>
      </c>
      <c r="AO8" s="52" t="str">
        <f>$B$8</f>
        <v>Report Submission Type:  Quarterly</v>
      </c>
    </row>
    <row r="9" spans="2:52" ht="18">
      <c r="B9" s="52" t="str">
        <f>"Calendar Year Reporting Cycle:  "&amp;'Information Input'!$J$21</f>
        <v>Calendar Year Reporting Cycle:  2019</v>
      </c>
      <c r="O9" s="52" t="str">
        <f>$B$9</f>
        <v>Calendar Year Reporting Cycle:  2019</v>
      </c>
      <c r="AA9" s="52" t="str">
        <f>$B$9</f>
        <v>Calendar Year Reporting Cycle:  2019</v>
      </c>
      <c r="AO9" s="52" t="str">
        <f>$B$9</f>
        <v>Calendar Year Reporting Cycle:  2019</v>
      </c>
    </row>
    <row r="10" spans="2:52" ht="18">
      <c r="B10" s="36" t="str">
        <f>"Report Period Ending:  "&amp;TEXT('Information Input'!$H$33,"mm/dd/yyyy")</f>
        <v>Report Period Ending:  03/31/2019</v>
      </c>
      <c r="O10" s="36" t="str">
        <f>$B$10</f>
        <v>Report Period Ending:  03/31/2019</v>
      </c>
      <c r="AA10" s="36" t="str">
        <f>$B$10</f>
        <v>Report Period Ending:  03/31/2019</v>
      </c>
      <c r="AO10" s="36" t="str">
        <f>$B$10</f>
        <v>Report Period Ending:  03/31/2019</v>
      </c>
    </row>
    <row r="11" spans="2:52" ht="18" customHeight="1">
      <c r="C11" s="160"/>
      <c r="D11" s="160"/>
      <c r="H11" s="159"/>
      <c r="I11" s="159"/>
      <c r="J11" s="159"/>
      <c r="K11" s="159"/>
      <c r="L11" s="159"/>
      <c r="M11" s="159"/>
    </row>
    <row r="12" spans="2:52" s="200" customFormat="1" ht="20.100000000000001" customHeight="1">
      <c r="B12" s="194" t="s">
        <v>132</v>
      </c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6"/>
      <c r="N12" s="197"/>
      <c r="O12" s="194" t="s">
        <v>133</v>
      </c>
      <c r="P12" s="198"/>
      <c r="Q12" s="195"/>
      <c r="R12" s="198"/>
      <c r="S12" s="198"/>
      <c r="T12" s="198"/>
      <c r="U12" s="198"/>
      <c r="V12" s="198"/>
      <c r="W12" s="198"/>
      <c r="X12" s="198"/>
      <c r="Y12" s="199"/>
      <c r="AA12" s="194" t="s">
        <v>134</v>
      </c>
      <c r="AB12" s="198"/>
      <c r="AC12" s="195"/>
      <c r="AD12" s="198"/>
      <c r="AE12" s="198"/>
      <c r="AF12" s="198"/>
      <c r="AG12" s="198"/>
      <c r="AH12" s="198"/>
      <c r="AI12" s="198"/>
      <c r="AJ12" s="198"/>
      <c r="AK12" s="198"/>
      <c r="AL12" s="198"/>
      <c r="AM12" s="199"/>
      <c r="AO12" s="194" t="s">
        <v>135</v>
      </c>
      <c r="AP12" s="198"/>
      <c r="AQ12" s="195"/>
      <c r="AR12" s="198"/>
      <c r="AS12" s="198"/>
      <c r="AT12" s="198"/>
      <c r="AU12" s="198"/>
      <c r="AV12" s="198"/>
      <c r="AW12" s="198"/>
      <c r="AX12" s="198"/>
      <c r="AY12" s="198"/>
      <c r="AZ12" s="199"/>
    </row>
    <row r="13" spans="2:52" s="169" customFormat="1" ht="17.25" customHeight="1">
      <c r="B13" s="168"/>
      <c r="D13" s="168"/>
      <c r="N13" s="51"/>
      <c r="O13" s="168"/>
      <c r="Q13" s="168"/>
      <c r="AA13" s="168"/>
      <c r="AC13" s="168"/>
      <c r="AO13" s="168"/>
      <c r="AQ13" s="168"/>
    </row>
    <row r="14" spans="2:52" s="167" customFormat="1" ht="18" customHeight="1">
      <c r="B14" s="170" t="s">
        <v>55</v>
      </c>
      <c r="C14" s="171"/>
      <c r="D14" s="171"/>
      <c r="E14" s="171"/>
      <c r="F14" s="162"/>
      <c r="G14" s="162"/>
      <c r="H14" s="162"/>
      <c r="I14" s="162"/>
      <c r="J14" s="162"/>
      <c r="K14" s="162"/>
      <c r="L14" s="162"/>
      <c r="M14" s="163"/>
      <c r="N14" s="164"/>
      <c r="O14" s="161" t="s">
        <v>55</v>
      </c>
      <c r="P14" s="162"/>
      <c r="Q14" s="162"/>
      <c r="R14" s="162"/>
      <c r="S14" s="162"/>
      <c r="T14" s="162"/>
      <c r="U14" s="162"/>
      <c r="V14" s="162"/>
      <c r="W14" s="162"/>
      <c r="X14" s="162"/>
      <c r="Y14" s="163"/>
      <c r="AA14" s="161" t="s">
        <v>55</v>
      </c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3"/>
      <c r="AO14" s="161" t="s">
        <v>55</v>
      </c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3"/>
    </row>
    <row r="15" spans="2:52" s="167" customFormat="1" ht="18" customHeight="1">
      <c r="B15" s="172"/>
      <c r="C15" s="172"/>
      <c r="D15" s="173" t="s">
        <v>136</v>
      </c>
      <c r="E15" s="163" t="s">
        <v>137</v>
      </c>
      <c r="F15" s="174" t="s">
        <v>138</v>
      </c>
      <c r="G15" s="175"/>
      <c r="H15" s="175"/>
      <c r="I15" s="176"/>
      <c r="J15" s="176"/>
      <c r="K15" s="176"/>
      <c r="L15" s="176"/>
      <c r="M15" s="176"/>
      <c r="N15" s="164"/>
      <c r="O15" s="172"/>
      <c r="P15" s="172"/>
      <c r="Q15" s="173" t="s">
        <v>136</v>
      </c>
      <c r="R15" s="163" t="s">
        <v>137</v>
      </c>
      <c r="S15" s="161" t="s">
        <v>138</v>
      </c>
      <c r="T15" s="165"/>
      <c r="U15" s="165"/>
      <c r="V15" s="166"/>
      <c r="W15" s="166"/>
      <c r="X15" s="166"/>
      <c r="Y15" s="166"/>
      <c r="AA15" s="172"/>
      <c r="AB15" s="172"/>
      <c r="AC15" s="173" t="s">
        <v>136</v>
      </c>
      <c r="AD15" s="163" t="s">
        <v>137</v>
      </c>
      <c r="AE15" s="161" t="s">
        <v>138</v>
      </c>
      <c r="AF15" s="165"/>
      <c r="AG15" s="165"/>
      <c r="AH15" s="166"/>
      <c r="AI15" s="166"/>
      <c r="AJ15" s="166"/>
      <c r="AK15" s="166"/>
      <c r="AL15" s="166"/>
      <c r="AM15" s="166"/>
      <c r="AO15" s="172"/>
      <c r="AP15" s="172"/>
      <c r="AQ15" s="173" t="s">
        <v>136</v>
      </c>
      <c r="AR15" s="163" t="s">
        <v>137</v>
      </c>
      <c r="AS15" s="161" t="s">
        <v>138</v>
      </c>
      <c r="AT15" s="165"/>
      <c r="AU15" s="165"/>
      <c r="AV15" s="166"/>
      <c r="AW15" s="166"/>
      <c r="AX15" s="166"/>
      <c r="AY15" s="166"/>
      <c r="AZ15" s="166"/>
    </row>
    <row r="16" spans="2:52" s="182" customFormat="1" ht="39" customHeight="1">
      <c r="B16" s="177" t="s">
        <v>139</v>
      </c>
      <c r="C16" s="177" t="s">
        <v>140</v>
      </c>
      <c r="D16" s="178" t="s">
        <v>60</v>
      </c>
      <c r="E16" s="179" t="s">
        <v>62</v>
      </c>
      <c r="F16" s="180" t="s">
        <v>141</v>
      </c>
      <c r="G16" s="180" t="s">
        <v>142</v>
      </c>
      <c r="H16" s="180" t="s">
        <v>143</v>
      </c>
      <c r="I16" s="180" t="s">
        <v>144</v>
      </c>
      <c r="J16" s="180" t="s">
        <v>145</v>
      </c>
      <c r="K16" s="180" t="s">
        <v>146</v>
      </c>
      <c r="L16" s="180" t="s">
        <v>147</v>
      </c>
      <c r="M16" s="180" t="s">
        <v>148</v>
      </c>
      <c r="N16" s="181"/>
      <c r="O16" s="177" t="s">
        <v>139</v>
      </c>
      <c r="P16" s="177" t="s">
        <v>140</v>
      </c>
      <c r="Q16" s="178" t="s">
        <v>60</v>
      </c>
      <c r="R16" s="179" t="s">
        <v>62</v>
      </c>
      <c r="S16" s="180" t="s">
        <v>141</v>
      </c>
      <c r="T16" s="180" t="s">
        <v>142</v>
      </c>
      <c r="U16" s="180" t="s">
        <v>143</v>
      </c>
      <c r="V16" s="180" t="s">
        <v>146</v>
      </c>
      <c r="W16" s="180" t="s">
        <v>147</v>
      </c>
      <c r="X16" s="180" t="s">
        <v>149</v>
      </c>
      <c r="Y16" s="180" t="s">
        <v>148</v>
      </c>
      <c r="AA16" s="177" t="s">
        <v>139</v>
      </c>
      <c r="AB16" s="177" t="s">
        <v>140</v>
      </c>
      <c r="AC16" s="178" t="s">
        <v>60</v>
      </c>
      <c r="AD16" s="179" t="s">
        <v>62</v>
      </c>
      <c r="AE16" s="180" t="s">
        <v>141</v>
      </c>
      <c r="AF16" s="180" t="s">
        <v>142</v>
      </c>
      <c r="AG16" s="180" t="s">
        <v>143</v>
      </c>
      <c r="AH16" s="180" t="s">
        <v>144</v>
      </c>
      <c r="AI16" s="180" t="s">
        <v>145</v>
      </c>
      <c r="AJ16" s="180" t="s">
        <v>150</v>
      </c>
      <c r="AK16" s="180" t="s">
        <v>146</v>
      </c>
      <c r="AL16" s="180" t="s">
        <v>147</v>
      </c>
      <c r="AM16" s="180" t="s">
        <v>148</v>
      </c>
      <c r="AO16" s="177" t="s">
        <v>139</v>
      </c>
      <c r="AP16" s="177" t="s">
        <v>140</v>
      </c>
      <c r="AQ16" s="178" t="s">
        <v>60</v>
      </c>
      <c r="AR16" s="179" t="s">
        <v>62</v>
      </c>
      <c r="AS16" s="180" t="s">
        <v>141</v>
      </c>
      <c r="AT16" s="180" t="s">
        <v>142</v>
      </c>
      <c r="AU16" s="180" t="s">
        <v>143</v>
      </c>
      <c r="AV16" s="180" t="s">
        <v>144</v>
      </c>
      <c r="AW16" s="180" t="s">
        <v>145</v>
      </c>
      <c r="AX16" s="180" t="s">
        <v>146</v>
      </c>
      <c r="AY16" s="180" t="s">
        <v>147</v>
      </c>
      <c r="AZ16" s="180" t="s">
        <v>148</v>
      </c>
    </row>
    <row r="17" spans="2:52" s="182" customFormat="1" ht="18" customHeight="1">
      <c r="B17" s="178" t="s">
        <v>151</v>
      </c>
      <c r="C17" s="178" t="s">
        <v>152</v>
      </c>
      <c r="D17" s="178" t="s">
        <v>153</v>
      </c>
      <c r="E17" s="178" t="s">
        <v>154</v>
      </c>
      <c r="F17" s="180" t="s">
        <v>155</v>
      </c>
      <c r="G17" s="180" t="s">
        <v>156</v>
      </c>
      <c r="H17" s="180" t="s">
        <v>157</v>
      </c>
      <c r="I17" s="180" t="s">
        <v>158</v>
      </c>
      <c r="J17" s="180" t="s">
        <v>159</v>
      </c>
      <c r="K17" s="180" t="s">
        <v>160</v>
      </c>
      <c r="L17" s="180" t="s">
        <v>161</v>
      </c>
      <c r="M17" s="180" t="s">
        <v>162</v>
      </c>
      <c r="N17" s="181"/>
      <c r="O17" s="180" t="s">
        <v>151</v>
      </c>
      <c r="P17" s="180" t="s">
        <v>152</v>
      </c>
      <c r="Q17" s="180" t="s">
        <v>153</v>
      </c>
      <c r="R17" s="180" t="s">
        <v>154</v>
      </c>
      <c r="S17" s="180" t="s">
        <v>155</v>
      </c>
      <c r="T17" s="180" t="s">
        <v>156</v>
      </c>
      <c r="U17" s="180" t="s">
        <v>157</v>
      </c>
      <c r="V17" s="180" t="s">
        <v>158</v>
      </c>
      <c r="W17" s="180" t="s">
        <v>159</v>
      </c>
      <c r="X17" s="180" t="s">
        <v>160</v>
      </c>
      <c r="Y17" s="180" t="s">
        <v>163</v>
      </c>
      <c r="AA17" s="180" t="s">
        <v>151</v>
      </c>
      <c r="AB17" s="180" t="s">
        <v>152</v>
      </c>
      <c r="AC17" s="180" t="s">
        <v>153</v>
      </c>
      <c r="AD17" s="180" t="s">
        <v>154</v>
      </c>
      <c r="AE17" s="180" t="s">
        <v>155</v>
      </c>
      <c r="AF17" s="180" t="s">
        <v>156</v>
      </c>
      <c r="AG17" s="180" t="s">
        <v>157</v>
      </c>
      <c r="AH17" s="180" t="s">
        <v>158</v>
      </c>
      <c r="AI17" s="180" t="s">
        <v>159</v>
      </c>
      <c r="AJ17" s="180" t="s">
        <v>160</v>
      </c>
      <c r="AK17" s="180" t="s">
        <v>161</v>
      </c>
      <c r="AL17" s="180" t="s">
        <v>164</v>
      </c>
      <c r="AM17" s="180" t="s">
        <v>165</v>
      </c>
      <c r="AO17" s="180" t="s">
        <v>151</v>
      </c>
      <c r="AP17" s="180" t="s">
        <v>152</v>
      </c>
      <c r="AQ17" s="180" t="s">
        <v>153</v>
      </c>
      <c r="AR17" s="180" t="s">
        <v>154</v>
      </c>
      <c r="AS17" s="180" t="s">
        <v>155</v>
      </c>
      <c r="AT17" s="180" t="s">
        <v>156</v>
      </c>
      <c r="AU17" s="180" t="s">
        <v>157</v>
      </c>
      <c r="AV17" s="180" t="s">
        <v>158</v>
      </c>
      <c r="AW17" s="180" t="s">
        <v>159</v>
      </c>
      <c r="AX17" s="180" t="s">
        <v>160</v>
      </c>
      <c r="AY17" s="180" t="s">
        <v>161</v>
      </c>
      <c r="AZ17" s="180" t="s">
        <v>162</v>
      </c>
    </row>
    <row r="18" spans="2:52" s="182" customFormat="1" ht="15" customHeight="1">
      <c r="B18" s="183">
        <v>1</v>
      </c>
      <c r="C18" s="184" t="s">
        <v>166</v>
      </c>
      <c r="D18" s="120"/>
      <c r="E18" s="125"/>
      <c r="F18" s="125"/>
      <c r="G18" s="125"/>
      <c r="H18" s="125"/>
      <c r="I18" s="125"/>
      <c r="J18" s="125"/>
      <c r="K18" s="125"/>
      <c r="L18" s="125"/>
      <c r="M18" s="126">
        <f t="shared" ref="M18:M30" si="0">SUM(F18:L18)</f>
        <v>0</v>
      </c>
      <c r="N18" s="181"/>
      <c r="O18" s="183">
        <v>1</v>
      </c>
      <c r="P18" s="184" t="s">
        <v>167</v>
      </c>
      <c r="Q18" s="120"/>
      <c r="R18" s="125"/>
      <c r="S18" s="125"/>
      <c r="T18" s="125"/>
      <c r="U18" s="125"/>
      <c r="V18" s="125"/>
      <c r="W18" s="125"/>
      <c r="X18" s="125"/>
      <c r="Y18" s="126">
        <f>SUM(S18:X18)</f>
        <v>0</v>
      </c>
      <c r="AA18" s="183">
        <v>1</v>
      </c>
      <c r="AB18" s="184" t="s">
        <v>168</v>
      </c>
      <c r="AC18" s="120"/>
      <c r="AD18" s="125"/>
      <c r="AE18" s="125"/>
      <c r="AF18" s="125"/>
      <c r="AG18" s="125"/>
      <c r="AH18" s="125"/>
      <c r="AI18" s="125"/>
      <c r="AJ18" s="125"/>
      <c r="AK18" s="125"/>
      <c r="AL18" s="125"/>
      <c r="AM18" s="126">
        <f t="shared" ref="AM18:AM31" si="1">SUM(AE18:AL18)</f>
        <v>0</v>
      </c>
      <c r="AO18" s="183">
        <v>1</v>
      </c>
      <c r="AP18" s="184" t="s">
        <v>169</v>
      </c>
      <c r="AQ18" s="120"/>
      <c r="AR18" s="125"/>
      <c r="AS18" s="125"/>
      <c r="AT18" s="125"/>
      <c r="AU18" s="125"/>
      <c r="AV18" s="125"/>
      <c r="AW18" s="125"/>
      <c r="AX18" s="125"/>
      <c r="AY18" s="125"/>
      <c r="AZ18" s="126">
        <f t="shared" ref="AZ18:AZ26" si="2">SUM(AS18:AY18)</f>
        <v>0</v>
      </c>
    </row>
    <row r="19" spans="2:52" s="182" customFormat="1" ht="15" customHeight="1">
      <c r="B19" s="183">
        <v>2</v>
      </c>
      <c r="C19" s="184" t="s">
        <v>170</v>
      </c>
      <c r="D19" s="120"/>
      <c r="E19" s="125"/>
      <c r="F19" s="125"/>
      <c r="G19" s="125"/>
      <c r="H19" s="125"/>
      <c r="I19" s="125"/>
      <c r="J19" s="125"/>
      <c r="K19" s="125"/>
      <c r="L19" s="125"/>
      <c r="M19" s="126">
        <f t="shared" si="0"/>
        <v>0</v>
      </c>
      <c r="N19" s="181"/>
      <c r="O19" s="183">
        <f>O18+1</f>
        <v>2</v>
      </c>
      <c r="P19" s="184" t="s">
        <v>171</v>
      </c>
      <c r="Q19" s="120"/>
      <c r="R19" s="125"/>
      <c r="S19" s="125"/>
      <c r="T19" s="125"/>
      <c r="U19" s="125"/>
      <c r="V19" s="125"/>
      <c r="W19" s="125"/>
      <c r="X19" s="125"/>
      <c r="Y19" s="126">
        <f t="shared" ref="Y19:Y24" si="3">SUM(S19:X19)</f>
        <v>0</v>
      </c>
      <c r="AA19" s="183">
        <f>AA18+1</f>
        <v>2</v>
      </c>
      <c r="AB19" s="184" t="s">
        <v>172</v>
      </c>
      <c r="AC19" s="120"/>
      <c r="AD19" s="125"/>
      <c r="AE19" s="125"/>
      <c r="AF19" s="125"/>
      <c r="AG19" s="125"/>
      <c r="AH19" s="125"/>
      <c r="AI19" s="125"/>
      <c r="AJ19" s="125"/>
      <c r="AK19" s="125"/>
      <c r="AL19" s="125"/>
      <c r="AM19" s="126">
        <f t="shared" si="1"/>
        <v>0</v>
      </c>
      <c r="AO19" s="183">
        <f>AO18+1</f>
        <v>2</v>
      </c>
      <c r="AP19" s="184" t="s">
        <v>173</v>
      </c>
      <c r="AQ19" s="120"/>
      <c r="AR19" s="125"/>
      <c r="AS19" s="125"/>
      <c r="AT19" s="125"/>
      <c r="AU19" s="125"/>
      <c r="AV19" s="125"/>
      <c r="AW19" s="125"/>
      <c r="AX19" s="125"/>
      <c r="AY19" s="125"/>
      <c r="AZ19" s="126">
        <f t="shared" si="2"/>
        <v>0</v>
      </c>
    </row>
    <row r="20" spans="2:52" s="182" customFormat="1" ht="15" customHeight="1">
      <c r="B20" s="183">
        <v>3</v>
      </c>
      <c r="C20" s="184" t="s">
        <v>174</v>
      </c>
      <c r="D20" s="120"/>
      <c r="E20" s="125"/>
      <c r="F20" s="125"/>
      <c r="G20" s="125"/>
      <c r="H20" s="125"/>
      <c r="I20" s="125"/>
      <c r="J20" s="125"/>
      <c r="K20" s="125"/>
      <c r="L20" s="125"/>
      <c r="M20" s="126">
        <f t="shared" si="0"/>
        <v>0</v>
      </c>
      <c r="N20" s="181"/>
      <c r="O20" s="183">
        <f t="shared" ref="O20:O25" si="4">O19+1</f>
        <v>3</v>
      </c>
      <c r="P20" s="184" t="s">
        <v>175</v>
      </c>
      <c r="Q20" s="120"/>
      <c r="R20" s="125"/>
      <c r="S20" s="125"/>
      <c r="T20" s="125"/>
      <c r="U20" s="125"/>
      <c r="V20" s="125"/>
      <c r="W20" s="125"/>
      <c r="X20" s="125"/>
      <c r="Y20" s="126">
        <f t="shared" si="3"/>
        <v>0</v>
      </c>
      <c r="AA20" s="183">
        <f t="shared" ref="AA20:AA31" si="5">AA19+1</f>
        <v>3</v>
      </c>
      <c r="AB20" s="184" t="s">
        <v>176</v>
      </c>
      <c r="AC20" s="120"/>
      <c r="AD20" s="125"/>
      <c r="AE20" s="125"/>
      <c r="AF20" s="125"/>
      <c r="AG20" s="125"/>
      <c r="AH20" s="125"/>
      <c r="AI20" s="125"/>
      <c r="AJ20" s="125"/>
      <c r="AK20" s="125"/>
      <c r="AL20" s="125"/>
      <c r="AM20" s="126">
        <f t="shared" si="1"/>
        <v>0</v>
      </c>
      <c r="AO20" s="183">
        <f t="shared" ref="AO20:AO26" si="6">AO19+1</f>
        <v>3</v>
      </c>
      <c r="AP20" s="184" t="s">
        <v>177</v>
      </c>
      <c r="AQ20" s="120"/>
      <c r="AR20" s="125"/>
      <c r="AS20" s="125"/>
      <c r="AT20" s="125"/>
      <c r="AU20" s="125"/>
      <c r="AV20" s="125"/>
      <c r="AW20" s="125"/>
      <c r="AX20" s="125"/>
      <c r="AY20" s="125"/>
      <c r="AZ20" s="126">
        <f t="shared" si="2"/>
        <v>0</v>
      </c>
    </row>
    <row r="21" spans="2:52" s="182" customFormat="1" ht="15" customHeight="1">
      <c r="B21" s="183">
        <v>4</v>
      </c>
      <c r="C21" s="184" t="s">
        <v>178</v>
      </c>
      <c r="D21" s="120"/>
      <c r="E21" s="125"/>
      <c r="F21" s="125"/>
      <c r="G21" s="125"/>
      <c r="H21" s="125"/>
      <c r="I21" s="125"/>
      <c r="J21" s="125"/>
      <c r="K21" s="125"/>
      <c r="L21" s="125"/>
      <c r="M21" s="126">
        <f t="shared" si="0"/>
        <v>0</v>
      </c>
      <c r="N21" s="181"/>
      <c r="O21" s="183">
        <f t="shared" si="4"/>
        <v>4</v>
      </c>
      <c r="P21" s="184" t="s">
        <v>179</v>
      </c>
      <c r="Q21" s="120"/>
      <c r="R21" s="125"/>
      <c r="S21" s="125"/>
      <c r="T21" s="125"/>
      <c r="U21" s="125"/>
      <c r="V21" s="125"/>
      <c r="W21" s="125"/>
      <c r="X21" s="125"/>
      <c r="Y21" s="126">
        <f t="shared" si="3"/>
        <v>0</v>
      </c>
      <c r="AA21" s="183">
        <f t="shared" si="5"/>
        <v>4</v>
      </c>
      <c r="AB21" s="184" t="s">
        <v>180</v>
      </c>
      <c r="AC21" s="120"/>
      <c r="AD21" s="125"/>
      <c r="AE21" s="125"/>
      <c r="AF21" s="125"/>
      <c r="AG21" s="125"/>
      <c r="AH21" s="125"/>
      <c r="AI21" s="125"/>
      <c r="AJ21" s="125"/>
      <c r="AK21" s="125"/>
      <c r="AL21" s="125"/>
      <c r="AM21" s="126">
        <f t="shared" si="1"/>
        <v>0</v>
      </c>
      <c r="AO21" s="183">
        <f t="shared" si="6"/>
        <v>4</v>
      </c>
      <c r="AP21" s="184" t="s">
        <v>181</v>
      </c>
      <c r="AQ21" s="120"/>
      <c r="AR21" s="125"/>
      <c r="AS21" s="125"/>
      <c r="AT21" s="125"/>
      <c r="AU21" s="125"/>
      <c r="AV21" s="125"/>
      <c r="AW21" s="125"/>
      <c r="AX21" s="125"/>
      <c r="AY21" s="125"/>
      <c r="AZ21" s="126">
        <f t="shared" si="2"/>
        <v>0</v>
      </c>
    </row>
    <row r="22" spans="2:52" s="182" customFormat="1" ht="15" customHeight="1">
      <c r="B22" s="183">
        <v>5</v>
      </c>
      <c r="C22" s="184" t="s">
        <v>182</v>
      </c>
      <c r="D22" s="120"/>
      <c r="E22" s="125"/>
      <c r="F22" s="125"/>
      <c r="G22" s="125"/>
      <c r="H22" s="125"/>
      <c r="I22" s="125"/>
      <c r="J22" s="125"/>
      <c r="K22" s="125"/>
      <c r="L22" s="125"/>
      <c r="M22" s="126">
        <f t="shared" si="0"/>
        <v>0</v>
      </c>
      <c r="N22" s="181"/>
      <c r="O22" s="183">
        <f t="shared" si="4"/>
        <v>5</v>
      </c>
      <c r="P22" s="184" t="s">
        <v>183</v>
      </c>
      <c r="Q22" s="120"/>
      <c r="R22" s="125"/>
      <c r="S22" s="125"/>
      <c r="T22" s="125"/>
      <c r="U22" s="125"/>
      <c r="V22" s="125"/>
      <c r="W22" s="125"/>
      <c r="X22" s="125"/>
      <c r="Y22" s="126">
        <f t="shared" si="3"/>
        <v>0</v>
      </c>
      <c r="AA22" s="183">
        <f t="shared" si="5"/>
        <v>5</v>
      </c>
      <c r="AB22" s="184" t="s">
        <v>184</v>
      </c>
      <c r="AC22" s="120"/>
      <c r="AD22" s="125"/>
      <c r="AE22" s="125"/>
      <c r="AF22" s="125"/>
      <c r="AG22" s="125"/>
      <c r="AH22" s="125"/>
      <c r="AI22" s="125"/>
      <c r="AJ22" s="125"/>
      <c r="AK22" s="125"/>
      <c r="AL22" s="125"/>
      <c r="AM22" s="126">
        <f t="shared" si="1"/>
        <v>0</v>
      </c>
      <c r="AO22" s="183">
        <f t="shared" si="6"/>
        <v>5</v>
      </c>
      <c r="AP22" s="184" t="s">
        <v>185</v>
      </c>
      <c r="AQ22" s="120"/>
      <c r="AR22" s="125"/>
      <c r="AS22" s="125"/>
      <c r="AT22" s="125"/>
      <c r="AU22" s="125"/>
      <c r="AV22" s="125"/>
      <c r="AW22" s="125"/>
      <c r="AX22" s="125"/>
      <c r="AY22" s="125"/>
      <c r="AZ22" s="126">
        <f t="shared" si="2"/>
        <v>0</v>
      </c>
    </row>
    <row r="23" spans="2:52" s="182" customFormat="1" ht="15" customHeight="1">
      <c r="B23" s="183">
        <v>6</v>
      </c>
      <c r="C23" s="184" t="s">
        <v>186</v>
      </c>
      <c r="D23" s="120"/>
      <c r="E23" s="125"/>
      <c r="F23" s="125"/>
      <c r="G23" s="125"/>
      <c r="H23" s="125"/>
      <c r="I23" s="125"/>
      <c r="J23" s="125"/>
      <c r="K23" s="125"/>
      <c r="L23" s="125"/>
      <c r="M23" s="126">
        <f t="shared" si="0"/>
        <v>0</v>
      </c>
      <c r="N23" s="181"/>
      <c r="O23" s="183">
        <f t="shared" si="4"/>
        <v>6</v>
      </c>
      <c r="P23" s="184" t="s">
        <v>187</v>
      </c>
      <c r="Q23" s="120"/>
      <c r="R23" s="125"/>
      <c r="S23" s="125"/>
      <c r="T23" s="125"/>
      <c r="U23" s="125"/>
      <c r="V23" s="125"/>
      <c r="W23" s="125"/>
      <c r="X23" s="125"/>
      <c r="Y23" s="126">
        <f t="shared" si="3"/>
        <v>0</v>
      </c>
      <c r="AA23" s="183">
        <f t="shared" si="5"/>
        <v>6</v>
      </c>
      <c r="AB23" s="184" t="s">
        <v>188</v>
      </c>
      <c r="AC23" s="120"/>
      <c r="AD23" s="125"/>
      <c r="AE23" s="125"/>
      <c r="AF23" s="125"/>
      <c r="AG23" s="125"/>
      <c r="AH23" s="125"/>
      <c r="AI23" s="125"/>
      <c r="AJ23" s="125"/>
      <c r="AK23" s="125"/>
      <c r="AL23" s="125"/>
      <c r="AM23" s="126">
        <f t="shared" si="1"/>
        <v>0</v>
      </c>
      <c r="AO23" s="183">
        <f t="shared" si="6"/>
        <v>6</v>
      </c>
      <c r="AP23" s="184" t="s">
        <v>189</v>
      </c>
      <c r="AQ23" s="120"/>
      <c r="AR23" s="125"/>
      <c r="AS23" s="125"/>
      <c r="AT23" s="125"/>
      <c r="AU23" s="125"/>
      <c r="AV23" s="125"/>
      <c r="AW23" s="125"/>
      <c r="AX23" s="125"/>
      <c r="AY23" s="125"/>
      <c r="AZ23" s="126">
        <f t="shared" si="2"/>
        <v>0</v>
      </c>
    </row>
    <row r="24" spans="2:52" s="182" customFormat="1" ht="15" customHeight="1">
      <c r="B24" s="183">
        <v>7</v>
      </c>
      <c r="C24" s="184" t="s">
        <v>190</v>
      </c>
      <c r="D24" s="120"/>
      <c r="E24" s="125"/>
      <c r="F24" s="125"/>
      <c r="G24" s="125"/>
      <c r="H24" s="125"/>
      <c r="I24" s="125"/>
      <c r="J24" s="125"/>
      <c r="K24" s="125"/>
      <c r="L24" s="125"/>
      <c r="M24" s="126">
        <f t="shared" si="0"/>
        <v>0</v>
      </c>
      <c r="N24" s="181"/>
      <c r="O24" s="183">
        <f t="shared" si="4"/>
        <v>7</v>
      </c>
      <c r="P24" s="184" t="s">
        <v>191</v>
      </c>
      <c r="Q24" s="120"/>
      <c r="R24" s="125"/>
      <c r="S24" s="125"/>
      <c r="T24" s="125"/>
      <c r="U24" s="125"/>
      <c r="V24" s="125"/>
      <c r="W24" s="125"/>
      <c r="X24" s="125"/>
      <c r="Y24" s="126">
        <f t="shared" si="3"/>
        <v>0</v>
      </c>
      <c r="AA24" s="183">
        <f t="shared" si="5"/>
        <v>7</v>
      </c>
      <c r="AB24" s="184" t="s">
        <v>192</v>
      </c>
      <c r="AC24" s="120"/>
      <c r="AD24" s="125"/>
      <c r="AE24" s="125"/>
      <c r="AF24" s="125"/>
      <c r="AG24" s="125"/>
      <c r="AH24" s="125"/>
      <c r="AI24" s="125"/>
      <c r="AJ24" s="125"/>
      <c r="AK24" s="125"/>
      <c r="AL24" s="125"/>
      <c r="AM24" s="126">
        <f t="shared" si="1"/>
        <v>0</v>
      </c>
      <c r="AO24" s="183">
        <f t="shared" si="6"/>
        <v>7</v>
      </c>
      <c r="AP24" s="184" t="s">
        <v>193</v>
      </c>
      <c r="AQ24" s="120"/>
      <c r="AR24" s="125"/>
      <c r="AS24" s="125"/>
      <c r="AT24" s="125"/>
      <c r="AU24" s="125"/>
      <c r="AV24" s="125"/>
      <c r="AW24" s="125"/>
      <c r="AX24" s="125"/>
      <c r="AY24" s="125"/>
      <c r="AZ24" s="126">
        <f t="shared" si="2"/>
        <v>0</v>
      </c>
    </row>
    <row r="25" spans="2:52" s="182" customFormat="1" ht="15" customHeight="1">
      <c r="B25" s="183">
        <v>8</v>
      </c>
      <c r="C25" s="184" t="s">
        <v>194</v>
      </c>
      <c r="D25" s="120"/>
      <c r="E25" s="125"/>
      <c r="F25" s="125"/>
      <c r="G25" s="125"/>
      <c r="H25" s="125"/>
      <c r="I25" s="125"/>
      <c r="J25" s="125"/>
      <c r="K25" s="125"/>
      <c r="L25" s="125"/>
      <c r="M25" s="126">
        <f t="shared" si="0"/>
        <v>0</v>
      </c>
      <c r="N25" s="181"/>
      <c r="O25" s="183">
        <f t="shared" si="4"/>
        <v>8</v>
      </c>
      <c r="P25" s="201" t="s">
        <v>195</v>
      </c>
      <c r="Q25" s="185">
        <f>SUM(Q18:Q24)</f>
        <v>0</v>
      </c>
      <c r="R25" s="186">
        <f t="shared" ref="R25:X25" si="7">SUM(R18:R24)</f>
        <v>0</v>
      </c>
      <c r="S25" s="186">
        <f t="shared" si="7"/>
        <v>0</v>
      </c>
      <c r="T25" s="186">
        <f t="shared" si="7"/>
        <v>0</v>
      </c>
      <c r="U25" s="186">
        <f t="shared" si="7"/>
        <v>0</v>
      </c>
      <c r="V25" s="186">
        <f t="shared" si="7"/>
        <v>0</v>
      </c>
      <c r="W25" s="186">
        <f t="shared" si="7"/>
        <v>0</v>
      </c>
      <c r="X25" s="186">
        <f t="shared" si="7"/>
        <v>0</v>
      </c>
      <c r="Y25" s="186">
        <f>SUM(S25:X25)</f>
        <v>0</v>
      </c>
      <c r="AA25" s="183">
        <f t="shared" si="5"/>
        <v>8</v>
      </c>
      <c r="AB25" s="184" t="s">
        <v>196</v>
      </c>
      <c r="AC25" s="120"/>
      <c r="AD25" s="125"/>
      <c r="AE25" s="125"/>
      <c r="AF25" s="125"/>
      <c r="AG25" s="125"/>
      <c r="AH25" s="125"/>
      <c r="AI25" s="125"/>
      <c r="AJ25" s="125"/>
      <c r="AK25" s="125"/>
      <c r="AL25" s="125"/>
      <c r="AM25" s="126">
        <f t="shared" si="1"/>
        <v>0</v>
      </c>
      <c r="AO25" s="183">
        <f t="shared" si="6"/>
        <v>8</v>
      </c>
      <c r="AP25" s="184" t="s">
        <v>197</v>
      </c>
      <c r="AQ25" s="120"/>
      <c r="AR25" s="125"/>
      <c r="AS25" s="125"/>
      <c r="AT25" s="125"/>
      <c r="AU25" s="125"/>
      <c r="AV25" s="125"/>
      <c r="AW25" s="125"/>
      <c r="AX25" s="125"/>
      <c r="AY25" s="125"/>
      <c r="AZ25" s="126">
        <f t="shared" si="2"/>
        <v>0</v>
      </c>
    </row>
    <row r="26" spans="2:52" s="182" customFormat="1" ht="15" customHeight="1">
      <c r="B26" s="183">
        <v>9</v>
      </c>
      <c r="C26" s="184" t="s">
        <v>198</v>
      </c>
      <c r="D26" s="120"/>
      <c r="E26" s="125"/>
      <c r="F26" s="125"/>
      <c r="G26" s="125"/>
      <c r="H26" s="125"/>
      <c r="I26" s="125"/>
      <c r="J26" s="125"/>
      <c r="K26" s="125"/>
      <c r="L26" s="125"/>
      <c r="M26" s="126">
        <f t="shared" si="0"/>
        <v>0</v>
      </c>
      <c r="N26" s="181"/>
      <c r="O26" s="187" t="s">
        <v>199</v>
      </c>
      <c r="AA26" s="183">
        <f t="shared" si="5"/>
        <v>9</v>
      </c>
      <c r="AB26" s="184" t="s">
        <v>200</v>
      </c>
      <c r="AC26" s="120"/>
      <c r="AD26" s="125"/>
      <c r="AE26" s="125"/>
      <c r="AF26" s="125"/>
      <c r="AG26" s="125"/>
      <c r="AH26" s="125"/>
      <c r="AI26" s="125"/>
      <c r="AJ26" s="125"/>
      <c r="AK26" s="125"/>
      <c r="AL26" s="125"/>
      <c r="AM26" s="126">
        <f t="shared" si="1"/>
        <v>0</v>
      </c>
      <c r="AO26" s="183">
        <f t="shared" si="6"/>
        <v>9</v>
      </c>
      <c r="AP26" s="201" t="s">
        <v>195</v>
      </c>
      <c r="AQ26" s="185">
        <f>SUM(AQ18:AQ25)</f>
        <v>0</v>
      </c>
      <c r="AR26" s="186">
        <f>SUM(AR18:AR25)</f>
        <v>0</v>
      </c>
      <c r="AS26" s="186">
        <f t="shared" ref="AS26:AY26" si="8">SUM(AS18:AS25)</f>
        <v>0</v>
      </c>
      <c r="AT26" s="186">
        <f t="shared" si="8"/>
        <v>0</v>
      </c>
      <c r="AU26" s="186">
        <f t="shared" si="8"/>
        <v>0</v>
      </c>
      <c r="AV26" s="186">
        <f t="shared" si="8"/>
        <v>0</v>
      </c>
      <c r="AW26" s="186">
        <f t="shared" si="8"/>
        <v>0</v>
      </c>
      <c r="AX26" s="186">
        <f t="shared" si="8"/>
        <v>0</v>
      </c>
      <c r="AY26" s="186">
        <f t="shared" si="8"/>
        <v>0</v>
      </c>
      <c r="AZ26" s="186">
        <f t="shared" si="2"/>
        <v>0</v>
      </c>
    </row>
    <row r="27" spans="2:52" s="182" customFormat="1" ht="15" customHeight="1">
      <c r="B27" s="183">
        <v>10</v>
      </c>
      <c r="C27" s="184" t="s">
        <v>201</v>
      </c>
      <c r="D27" s="120"/>
      <c r="E27" s="125"/>
      <c r="F27" s="125"/>
      <c r="G27" s="125"/>
      <c r="H27" s="125"/>
      <c r="I27" s="125"/>
      <c r="J27" s="125"/>
      <c r="K27" s="125"/>
      <c r="L27" s="125"/>
      <c r="M27" s="126">
        <f t="shared" si="0"/>
        <v>0</v>
      </c>
      <c r="N27" s="181"/>
      <c r="AA27" s="183">
        <f t="shared" si="5"/>
        <v>10</v>
      </c>
      <c r="AB27" s="184" t="s">
        <v>202</v>
      </c>
      <c r="AC27" s="120"/>
      <c r="AD27" s="125"/>
      <c r="AE27" s="125"/>
      <c r="AF27" s="125"/>
      <c r="AG27" s="125"/>
      <c r="AH27" s="125"/>
      <c r="AI27" s="125"/>
      <c r="AJ27" s="125"/>
      <c r="AK27" s="125"/>
      <c r="AL27" s="125"/>
      <c r="AM27" s="126">
        <f t="shared" si="1"/>
        <v>0</v>
      </c>
      <c r="AO27" s="202"/>
      <c r="AP27" s="202"/>
    </row>
    <row r="28" spans="2:52" s="182" customFormat="1" ht="15" customHeight="1">
      <c r="B28" s="183">
        <v>11</v>
      </c>
      <c r="C28" s="184" t="s">
        <v>203</v>
      </c>
      <c r="D28" s="120"/>
      <c r="E28" s="125"/>
      <c r="F28" s="125"/>
      <c r="G28" s="125"/>
      <c r="H28" s="125"/>
      <c r="I28" s="125"/>
      <c r="J28" s="125"/>
      <c r="K28" s="125"/>
      <c r="L28" s="125"/>
      <c r="M28" s="126">
        <f t="shared" si="0"/>
        <v>0</v>
      </c>
      <c r="N28" s="181"/>
      <c r="AA28" s="183">
        <f t="shared" si="5"/>
        <v>11</v>
      </c>
      <c r="AB28" s="184" t="s">
        <v>204</v>
      </c>
      <c r="AC28" s="120"/>
      <c r="AD28" s="125"/>
      <c r="AE28" s="125"/>
      <c r="AF28" s="125"/>
      <c r="AG28" s="125"/>
      <c r="AH28" s="125"/>
      <c r="AI28" s="125"/>
      <c r="AJ28" s="125"/>
      <c r="AK28" s="125"/>
      <c r="AL28" s="125"/>
      <c r="AM28" s="126">
        <f t="shared" si="1"/>
        <v>0</v>
      </c>
      <c r="AO28" s="183">
        <f>1+AO26</f>
        <v>10</v>
      </c>
      <c r="AP28" s="201" t="s">
        <v>205</v>
      </c>
      <c r="AQ28" s="185">
        <f>SUM(AQ18:AQ24)</f>
        <v>0</v>
      </c>
      <c r="AR28" s="186">
        <f>SUM(AR18:AR24)</f>
        <v>0</v>
      </c>
      <c r="AS28" s="186">
        <f t="shared" ref="AS28:AX28" si="9">SUM(AS18:AS24)</f>
        <v>0</v>
      </c>
      <c r="AT28" s="186">
        <f t="shared" si="9"/>
        <v>0</v>
      </c>
      <c r="AU28" s="186">
        <f t="shared" si="9"/>
        <v>0</v>
      </c>
      <c r="AV28" s="186">
        <f t="shared" si="9"/>
        <v>0</v>
      </c>
      <c r="AW28" s="186">
        <f t="shared" si="9"/>
        <v>0</v>
      </c>
      <c r="AX28" s="186">
        <f t="shared" si="9"/>
        <v>0</v>
      </c>
      <c r="AY28" s="186">
        <f>SUM(AY18:AY24)</f>
        <v>0</v>
      </c>
      <c r="AZ28" s="186">
        <f>SUM(AS28:AY28)</f>
        <v>0</v>
      </c>
    </row>
    <row r="29" spans="2:52" s="182" customFormat="1" ht="15" customHeight="1">
      <c r="B29" s="183">
        <v>12</v>
      </c>
      <c r="C29" s="184" t="s">
        <v>206</v>
      </c>
      <c r="D29" s="120"/>
      <c r="E29" s="125"/>
      <c r="F29" s="125"/>
      <c r="G29" s="125"/>
      <c r="H29" s="125"/>
      <c r="I29" s="125"/>
      <c r="J29" s="125"/>
      <c r="K29" s="125"/>
      <c r="L29" s="125"/>
      <c r="M29" s="126">
        <f t="shared" si="0"/>
        <v>0</v>
      </c>
      <c r="N29" s="181"/>
      <c r="AA29" s="183">
        <f t="shared" si="5"/>
        <v>12</v>
      </c>
      <c r="AB29" s="184" t="s">
        <v>207</v>
      </c>
      <c r="AC29" s="120"/>
      <c r="AD29" s="125"/>
      <c r="AE29" s="125"/>
      <c r="AF29" s="125"/>
      <c r="AG29" s="125"/>
      <c r="AH29" s="125"/>
      <c r="AI29" s="125"/>
      <c r="AJ29" s="125"/>
      <c r="AK29" s="125"/>
      <c r="AL29" s="125"/>
      <c r="AM29" s="126">
        <f t="shared" si="1"/>
        <v>0</v>
      </c>
      <c r="AO29" s="187" t="s">
        <v>199</v>
      </c>
    </row>
    <row r="30" spans="2:52" s="182" customFormat="1" ht="15" customHeight="1">
      <c r="B30" s="183">
        <v>13</v>
      </c>
      <c r="C30" s="201" t="s">
        <v>195</v>
      </c>
      <c r="D30" s="185">
        <f>SUM(D18:D29)</f>
        <v>0</v>
      </c>
      <c r="E30" s="186">
        <f>SUM(E18:E29)</f>
        <v>0</v>
      </c>
      <c r="F30" s="186">
        <f t="shared" ref="F30:L30" si="10">SUM(F18:F29)</f>
        <v>0</v>
      </c>
      <c r="G30" s="186">
        <f t="shared" si="10"/>
        <v>0</v>
      </c>
      <c r="H30" s="186">
        <f t="shared" si="10"/>
        <v>0</v>
      </c>
      <c r="I30" s="186">
        <f t="shared" si="10"/>
        <v>0</v>
      </c>
      <c r="J30" s="186">
        <f t="shared" si="10"/>
        <v>0</v>
      </c>
      <c r="K30" s="186">
        <f t="shared" si="10"/>
        <v>0</v>
      </c>
      <c r="L30" s="186">
        <f t="shared" si="10"/>
        <v>0</v>
      </c>
      <c r="M30" s="186">
        <f t="shared" si="0"/>
        <v>0</v>
      </c>
      <c r="N30" s="181"/>
      <c r="AA30" s="183">
        <f t="shared" si="5"/>
        <v>13</v>
      </c>
      <c r="AB30" s="188" t="s">
        <v>208</v>
      </c>
      <c r="AC30" s="120"/>
      <c r="AD30" s="125"/>
      <c r="AE30" s="125"/>
      <c r="AF30" s="125"/>
      <c r="AG30" s="125"/>
      <c r="AH30" s="125"/>
      <c r="AI30" s="125"/>
      <c r="AJ30" s="125"/>
      <c r="AK30" s="125"/>
      <c r="AL30" s="125"/>
      <c r="AM30" s="126">
        <f t="shared" si="1"/>
        <v>0</v>
      </c>
    </row>
    <row r="31" spans="2:52" s="182" customFormat="1" ht="15" customHeight="1">
      <c r="B31" s="202"/>
      <c r="C31" s="202"/>
      <c r="D31" s="189"/>
      <c r="E31" s="190"/>
      <c r="F31" s="190"/>
      <c r="G31" s="190"/>
      <c r="H31" s="190"/>
      <c r="I31" s="190"/>
      <c r="J31" s="190"/>
      <c r="K31" s="190"/>
      <c r="L31" s="190"/>
      <c r="M31" s="190"/>
      <c r="N31" s="181"/>
      <c r="AA31" s="183">
        <f t="shared" si="5"/>
        <v>14</v>
      </c>
      <c r="AB31" s="201" t="s">
        <v>195</v>
      </c>
      <c r="AC31" s="185">
        <f>SUM(AC18:AC30)</f>
        <v>0</v>
      </c>
      <c r="AD31" s="186">
        <f>SUM(AD18:AD30)</f>
        <v>0</v>
      </c>
      <c r="AE31" s="186">
        <f t="shared" ref="AE31:AL31" si="11">SUM(AE18:AE30)</f>
        <v>0</v>
      </c>
      <c r="AF31" s="186">
        <f t="shared" si="11"/>
        <v>0</v>
      </c>
      <c r="AG31" s="186">
        <f t="shared" si="11"/>
        <v>0</v>
      </c>
      <c r="AH31" s="186">
        <f t="shared" si="11"/>
        <v>0</v>
      </c>
      <c r="AI31" s="186">
        <f t="shared" si="11"/>
        <v>0</v>
      </c>
      <c r="AJ31" s="186">
        <f t="shared" si="11"/>
        <v>0</v>
      </c>
      <c r="AK31" s="186">
        <f t="shared" si="11"/>
        <v>0</v>
      </c>
      <c r="AL31" s="186">
        <f t="shared" si="11"/>
        <v>0</v>
      </c>
      <c r="AM31" s="186">
        <f t="shared" si="1"/>
        <v>0</v>
      </c>
    </row>
    <row r="32" spans="2:52" s="182" customFormat="1" ht="15" customHeight="1">
      <c r="B32" s="183">
        <v>14</v>
      </c>
      <c r="C32" s="184" t="s">
        <v>166</v>
      </c>
      <c r="D32" s="191">
        <f t="shared" ref="D32:L32" si="12">D18</f>
        <v>0</v>
      </c>
      <c r="E32" s="127">
        <f t="shared" si="12"/>
        <v>0</v>
      </c>
      <c r="F32" s="127">
        <f t="shared" si="12"/>
        <v>0</v>
      </c>
      <c r="G32" s="127">
        <f t="shared" si="12"/>
        <v>0</v>
      </c>
      <c r="H32" s="127">
        <f t="shared" si="12"/>
        <v>0</v>
      </c>
      <c r="I32" s="127">
        <f t="shared" si="12"/>
        <v>0</v>
      </c>
      <c r="J32" s="127">
        <f t="shared" si="12"/>
        <v>0</v>
      </c>
      <c r="K32" s="127">
        <f t="shared" si="12"/>
        <v>0</v>
      </c>
      <c r="L32" s="127">
        <f t="shared" si="12"/>
        <v>0</v>
      </c>
      <c r="M32" s="126">
        <f t="shared" ref="M32:M38" si="13">SUM(F32:L32)</f>
        <v>0</v>
      </c>
      <c r="N32" s="181"/>
      <c r="AA32" s="187" t="s">
        <v>199</v>
      </c>
    </row>
    <row r="33" spans="2:52" s="182" customFormat="1" ht="15" customHeight="1">
      <c r="B33" s="183">
        <v>15</v>
      </c>
      <c r="C33" s="184" t="s">
        <v>209</v>
      </c>
      <c r="D33" s="191">
        <f t="shared" ref="D33:L33" si="14">D19+D29</f>
        <v>0</v>
      </c>
      <c r="E33" s="127">
        <f t="shared" si="14"/>
        <v>0</v>
      </c>
      <c r="F33" s="127">
        <f t="shared" si="14"/>
        <v>0</v>
      </c>
      <c r="G33" s="127">
        <f t="shared" si="14"/>
        <v>0</v>
      </c>
      <c r="H33" s="127">
        <f t="shared" si="14"/>
        <v>0</v>
      </c>
      <c r="I33" s="127">
        <f t="shared" si="14"/>
        <v>0</v>
      </c>
      <c r="J33" s="127">
        <f t="shared" si="14"/>
        <v>0</v>
      </c>
      <c r="K33" s="127">
        <f t="shared" si="14"/>
        <v>0</v>
      </c>
      <c r="L33" s="127">
        <f t="shared" si="14"/>
        <v>0</v>
      </c>
      <c r="M33" s="126">
        <f t="shared" si="13"/>
        <v>0</v>
      </c>
      <c r="N33" s="181"/>
    </row>
    <row r="34" spans="2:52" s="182" customFormat="1" ht="15" customHeight="1">
      <c r="B34" s="183">
        <v>16</v>
      </c>
      <c r="C34" s="184" t="s">
        <v>210</v>
      </c>
      <c r="D34" s="191">
        <f t="shared" ref="D34:L34" si="15">D20+D21+D22</f>
        <v>0</v>
      </c>
      <c r="E34" s="127">
        <f t="shared" si="15"/>
        <v>0</v>
      </c>
      <c r="F34" s="127">
        <f t="shared" si="15"/>
        <v>0</v>
      </c>
      <c r="G34" s="127">
        <f t="shared" si="15"/>
        <v>0</v>
      </c>
      <c r="H34" s="127">
        <f t="shared" si="15"/>
        <v>0</v>
      </c>
      <c r="I34" s="127">
        <f t="shared" si="15"/>
        <v>0</v>
      </c>
      <c r="J34" s="127">
        <f t="shared" si="15"/>
        <v>0</v>
      </c>
      <c r="K34" s="127">
        <f t="shared" si="15"/>
        <v>0</v>
      </c>
      <c r="L34" s="127">
        <f t="shared" si="15"/>
        <v>0</v>
      </c>
      <c r="M34" s="126">
        <f t="shared" si="13"/>
        <v>0</v>
      </c>
      <c r="N34" s="181"/>
    </row>
    <row r="35" spans="2:52" s="182" customFormat="1" ht="15" customHeight="1">
      <c r="B35" s="183">
        <v>17</v>
      </c>
      <c r="C35" s="184" t="s">
        <v>186</v>
      </c>
      <c r="D35" s="191">
        <f t="shared" ref="D35:L35" si="16">D23</f>
        <v>0</v>
      </c>
      <c r="E35" s="127">
        <f t="shared" si="16"/>
        <v>0</v>
      </c>
      <c r="F35" s="127">
        <f t="shared" si="16"/>
        <v>0</v>
      </c>
      <c r="G35" s="127">
        <f t="shared" si="16"/>
        <v>0</v>
      </c>
      <c r="H35" s="127">
        <f t="shared" si="16"/>
        <v>0</v>
      </c>
      <c r="I35" s="127">
        <f t="shared" si="16"/>
        <v>0</v>
      </c>
      <c r="J35" s="127">
        <f t="shared" si="16"/>
        <v>0</v>
      </c>
      <c r="K35" s="127">
        <f t="shared" si="16"/>
        <v>0</v>
      </c>
      <c r="L35" s="127">
        <f t="shared" si="16"/>
        <v>0</v>
      </c>
      <c r="M35" s="126">
        <f t="shared" si="13"/>
        <v>0</v>
      </c>
      <c r="N35" s="181"/>
    </row>
    <row r="36" spans="2:52" s="182" customFormat="1" ht="15" customHeight="1">
      <c r="B36" s="183">
        <v>18</v>
      </c>
      <c r="C36" s="184" t="s">
        <v>211</v>
      </c>
      <c r="D36" s="191">
        <f t="shared" ref="D36:L36" si="17">D24+D25+D26+D27</f>
        <v>0</v>
      </c>
      <c r="E36" s="127">
        <f t="shared" si="17"/>
        <v>0</v>
      </c>
      <c r="F36" s="127">
        <f t="shared" si="17"/>
        <v>0</v>
      </c>
      <c r="G36" s="127">
        <f t="shared" si="17"/>
        <v>0</v>
      </c>
      <c r="H36" s="127">
        <f t="shared" si="17"/>
        <v>0</v>
      </c>
      <c r="I36" s="127">
        <f t="shared" si="17"/>
        <v>0</v>
      </c>
      <c r="J36" s="127">
        <f t="shared" si="17"/>
        <v>0</v>
      </c>
      <c r="K36" s="127">
        <f t="shared" si="17"/>
        <v>0</v>
      </c>
      <c r="L36" s="127">
        <f t="shared" si="17"/>
        <v>0</v>
      </c>
      <c r="M36" s="126">
        <f t="shared" si="13"/>
        <v>0</v>
      </c>
      <c r="N36" s="181"/>
    </row>
    <row r="37" spans="2:52" s="182" customFormat="1" ht="15" customHeight="1">
      <c r="B37" s="183">
        <v>19</v>
      </c>
      <c r="C37" s="184" t="s">
        <v>203</v>
      </c>
      <c r="D37" s="191">
        <f t="shared" ref="D37:L37" si="18">D28</f>
        <v>0</v>
      </c>
      <c r="E37" s="127">
        <f t="shared" si="18"/>
        <v>0</v>
      </c>
      <c r="F37" s="127">
        <f t="shared" si="18"/>
        <v>0</v>
      </c>
      <c r="G37" s="127">
        <f t="shared" si="18"/>
        <v>0</v>
      </c>
      <c r="H37" s="127">
        <f t="shared" si="18"/>
        <v>0</v>
      </c>
      <c r="I37" s="127">
        <f t="shared" si="18"/>
        <v>0</v>
      </c>
      <c r="J37" s="127">
        <f t="shared" si="18"/>
        <v>0</v>
      </c>
      <c r="K37" s="127">
        <f t="shared" si="18"/>
        <v>0</v>
      </c>
      <c r="L37" s="127">
        <f t="shared" si="18"/>
        <v>0</v>
      </c>
      <c r="M37" s="126">
        <f t="shared" si="13"/>
        <v>0</v>
      </c>
      <c r="N37" s="181"/>
    </row>
    <row r="38" spans="2:52" s="182" customFormat="1" ht="15" customHeight="1">
      <c r="B38" s="183">
        <v>20</v>
      </c>
      <c r="C38" s="201" t="s">
        <v>195</v>
      </c>
      <c r="D38" s="185">
        <f t="shared" ref="D38:L38" si="19">SUM(D32:D37)</f>
        <v>0</v>
      </c>
      <c r="E38" s="186">
        <f t="shared" si="19"/>
        <v>0</v>
      </c>
      <c r="F38" s="186">
        <f t="shared" si="19"/>
        <v>0</v>
      </c>
      <c r="G38" s="186">
        <f t="shared" si="19"/>
        <v>0</v>
      </c>
      <c r="H38" s="186">
        <f t="shared" si="19"/>
        <v>0</v>
      </c>
      <c r="I38" s="186">
        <f t="shared" si="19"/>
        <v>0</v>
      </c>
      <c r="J38" s="186">
        <f t="shared" si="19"/>
        <v>0</v>
      </c>
      <c r="K38" s="186">
        <f t="shared" si="19"/>
        <v>0</v>
      </c>
      <c r="L38" s="186">
        <f t="shared" si="19"/>
        <v>0</v>
      </c>
      <c r="M38" s="186">
        <f t="shared" si="13"/>
        <v>0</v>
      </c>
      <c r="N38" s="181"/>
    </row>
    <row r="39" spans="2:52" s="182" customFormat="1" ht="15" customHeight="1">
      <c r="B39" s="187" t="s">
        <v>199</v>
      </c>
      <c r="D39" s="192"/>
      <c r="E39" s="193"/>
      <c r="N39" s="181"/>
    </row>
    <row r="40" spans="2:52" s="182" customFormat="1">
      <c r="D40" s="192"/>
      <c r="E40" s="193"/>
      <c r="N40" s="181"/>
    </row>
    <row r="41" spans="2:52" s="182" customFormat="1">
      <c r="D41" s="192"/>
      <c r="E41" s="193"/>
      <c r="N41" s="181"/>
    </row>
    <row r="42" spans="2:52" s="167" customFormat="1" ht="18" customHeight="1">
      <c r="B42" s="161" t="s">
        <v>56</v>
      </c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3"/>
      <c r="N42" s="164"/>
      <c r="O42" s="161" t="s">
        <v>56</v>
      </c>
      <c r="P42" s="162"/>
      <c r="Q42" s="162"/>
      <c r="R42" s="162"/>
      <c r="S42" s="162"/>
      <c r="T42" s="162"/>
      <c r="U42" s="162"/>
      <c r="V42" s="162"/>
      <c r="W42" s="162"/>
      <c r="X42" s="162"/>
      <c r="Y42" s="163"/>
      <c r="AA42" s="161" t="s">
        <v>56</v>
      </c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3"/>
      <c r="AO42" s="161" t="s">
        <v>56</v>
      </c>
      <c r="AP42" s="162"/>
      <c r="AQ42" s="162"/>
      <c r="AR42" s="162"/>
      <c r="AS42" s="162"/>
      <c r="AT42" s="162"/>
      <c r="AU42" s="162"/>
      <c r="AV42" s="162"/>
      <c r="AW42" s="162"/>
      <c r="AX42" s="162"/>
      <c r="AY42" s="162"/>
      <c r="AZ42" s="163"/>
    </row>
    <row r="43" spans="2:52" s="167" customFormat="1" ht="18" customHeight="1">
      <c r="B43" s="172"/>
      <c r="C43" s="172"/>
      <c r="D43" s="173" t="s">
        <v>136</v>
      </c>
      <c r="E43" s="163" t="s">
        <v>137</v>
      </c>
      <c r="F43" s="174" t="s">
        <v>138</v>
      </c>
      <c r="G43" s="175"/>
      <c r="H43" s="175"/>
      <c r="I43" s="176"/>
      <c r="J43" s="176"/>
      <c r="K43" s="176"/>
      <c r="L43" s="176"/>
      <c r="M43" s="176"/>
      <c r="N43" s="164"/>
      <c r="O43" s="172"/>
      <c r="P43" s="172"/>
      <c r="Q43" s="173" t="s">
        <v>136</v>
      </c>
      <c r="R43" s="163" t="s">
        <v>137</v>
      </c>
      <c r="S43" s="161" t="s">
        <v>138</v>
      </c>
      <c r="T43" s="165"/>
      <c r="U43" s="165"/>
      <c r="V43" s="166"/>
      <c r="W43" s="166"/>
      <c r="X43" s="166"/>
      <c r="Y43" s="166"/>
      <c r="AA43" s="172"/>
      <c r="AB43" s="172"/>
      <c r="AC43" s="173" t="s">
        <v>136</v>
      </c>
      <c r="AD43" s="163" t="s">
        <v>137</v>
      </c>
      <c r="AE43" s="161" t="s">
        <v>138</v>
      </c>
      <c r="AF43" s="165"/>
      <c r="AG43" s="165"/>
      <c r="AH43" s="166"/>
      <c r="AI43" s="166"/>
      <c r="AJ43" s="166"/>
      <c r="AK43" s="166"/>
      <c r="AL43" s="166"/>
      <c r="AM43" s="166"/>
      <c r="AO43" s="172"/>
      <c r="AP43" s="172"/>
      <c r="AQ43" s="173" t="s">
        <v>136</v>
      </c>
      <c r="AR43" s="163" t="s">
        <v>137</v>
      </c>
      <c r="AS43" s="161" t="s">
        <v>138</v>
      </c>
      <c r="AT43" s="165"/>
      <c r="AU43" s="165"/>
      <c r="AV43" s="166"/>
      <c r="AW43" s="166"/>
      <c r="AX43" s="166"/>
      <c r="AY43" s="166"/>
      <c r="AZ43" s="166"/>
    </row>
    <row r="44" spans="2:52" s="167" customFormat="1" ht="39" customHeight="1">
      <c r="B44" s="177" t="s">
        <v>139</v>
      </c>
      <c r="C44" s="177" t="s">
        <v>140</v>
      </c>
      <c r="D44" s="178" t="s">
        <v>60</v>
      </c>
      <c r="E44" s="179" t="s">
        <v>62</v>
      </c>
      <c r="F44" s="180" t="s">
        <v>141</v>
      </c>
      <c r="G44" s="180" t="s">
        <v>142</v>
      </c>
      <c r="H44" s="180" t="s">
        <v>143</v>
      </c>
      <c r="I44" s="180" t="s">
        <v>144</v>
      </c>
      <c r="J44" s="180" t="s">
        <v>145</v>
      </c>
      <c r="K44" s="180" t="s">
        <v>146</v>
      </c>
      <c r="L44" s="180" t="s">
        <v>147</v>
      </c>
      <c r="M44" s="180" t="s">
        <v>148</v>
      </c>
      <c r="N44" s="181"/>
      <c r="O44" s="177" t="s">
        <v>139</v>
      </c>
      <c r="P44" s="177" t="s">
        <v>140</v>
      </c>
      <c r="Q44" s="178" t="s">
        <v>60</v>
      </c>
      <c r="R44" s="179" t="s">
        <v>62</v>
      </c>
      <c r="S44" s="180" t="s">
        <v>141</v>
      </c>
      <c r="T44" s="180" t="s">
        <v>142</v>
      </c>
      <c r="U44" s="180" t="s">
        <v>143</v>
      </c>
      <c r="V44" s="180" t="s">
        <v>146</v>
      </c>
      <c r="W44" s="180" t="s">
        <v>147</v>
      </c>
      <c r="X44" s="180" t="s">
        <v>149</v>
      </c>
      <c r="Y44" s="180" t="s">
        <v>148</v>
      </c>
      <c r="AA44" s="177" t="s">
        <v>139</v>
      </c>
      <c r="AB44" s="177" t="s">
        <v>140</v>
      </c>
      <c r="AC44" s="178" t="s">
        <v>60</v>
      </c>
      <c r="AD44" s="179" t="s">
        <v>62</v>
      </c>
      <c r="AE44" s="180" t="s">
        <v>141</v>
      </c>
      <c r="AF44" s="180" t="s">
        <v>142</v>
      </c>
      <c r="AG44" s="180" t="s">
        <v>143</v>
      </c>
      <c r="AH44" s="180" t="s">
        <v>144</v>
      </c>
      <c r="AI44" s="180" t="s">
        <v>145</v>
      </c>
      <c r="AJ44" s="180" t="s">
        <v>150</v>
      </c>
      <c r="AK44" s="180" t="s">
        <v>146</v>
      </c>
      <c r="AL44" s="180" t="s">
        <v>147</v>
      </c>
      <c r="AM44" s="180" t="s">
        <v>148</v>
      </c>
      <c r="AO44" s="177" t="s">
        <v>139</v>
      </c>
      <c r="AP44" s="177" t="s">
        <v>140</v>
      </c>
      <c r="AQ44" s="178" t="s">
        <v>60</v>
      </c>
      <c r="AR44" s="179" t="s">
        <v>62</v>
      </c>
      <c r="AS44" s="180" t="s">
        <v>141</v>
      </c>
      <c r="AT44" s="180" t="s">
        <v>142</v>
      </c>
      <c r="AU44" s="180" t="s">
        <v>143</v>
      </c>
      <c r="AV44" s="180" t="s">
        <v>144</v>
      </c>
      <c r="AW44" s="180" t="s">
        <v>145</v>
      </c>
      <c r="AX44" s="180" t="s">
        <v>146</v>
      </c>
      <c r="AY44" s="180" t="s">
        <v>147</v>
      </c>
      <c r="AZ44" s="180" t="s">
        <v>148</v>
      </c>
    </row>
    <row r="45" spans="2:52" s="182" customFormat="1" ht="18" customHeight="1">
      <c r="B45" s="180" t="s">
        <v>151</v>
      </c>
      <c r="C45" s="180" t="s">
        <v>152</v>
      </c>
      <c r="D45" s="178" t="s">
        <v>153</v>
      </c>
      <c r="E45" s="178" t="s">
        <v>154</v>
      </c>
      <c r="F45" s="180" t="s">
        <v>155</v>
      </c>
      <c r="G45" s="180" t="s">
        <v>156</v>
      </c>
      <c r="H45" s="180" t="s">
        <v>157</v>
      </c>
      <c r="I45" s="180" t="s">
        <v>158</v>
      </c>
      <c r="J45" s="180" t="s">
        <v>159</v>
      </c>
      <c r="K45" s="180" t="s">
        <v>160</v>
      </c>
      <c r="L45" s="180" t="s">
        <v>161</v>
      </c>
      <c r="M45" s="180" t="s">
        <v>162</v>
      </c>
      <c r="N45" s="181"/>
      <c r="O45" s="180" t="s">
        <v>151</v>
      </c>
      <c r="P45" s="180" t="s">
        <v>152</v>
      </c>
      <c r="Q45" s="180" t="s">
        <v>153</v>
      </c>
      <c r="R45" s="180" t="s">
        <v>154</v>
      </c>
      <c r="S45" s="180" t="s">
        <v>155</v>
      </c>
      <c r="T45" s="180" t="s">
        <v>156</v>
      </c>
      <c r="U45" s="180" t="s">
        <v>157</v>
      </c>
      <c r="V45" s="180" t="s">
        <v>158</v>
      </c>
      <c r="W45" s="180" t="s">
        <v>159</v>
      </c>
      <c r="X45" s="180" t="s">
        <v>160</v>
      </c>
      <c r="Y45" s="180" t="s">
        <v>163</v>
      </c>
      <c r="AA45" s="180" t="s">
        <v>151</v>
      </c>
      <c r="AB45" s="180" t="s">
        <v>152</v>
      </c>
      <c r="AC45" s="180" t="s">
        <v>153</v>
      </c>
      <c r="AD45" s="180" t="s">
        <v>154</v>
      </c>
      <c r="AE45" s="180" t="s">
        <v>155</v>
      </c>
      <c r="AF45" s="180" t="s">
        <v>156</v>
      </c>
      <c r="AG45" s="180" t="s">
        <v>157</v>
      </c>
      <c r="AH45" s="180" t="s">
        <v>158</v>
      </c>
      <c r="AI45" s="180" t="s">
        <v>159</v>
      </c>
      <c r="AJ45" s="180" t="s">
        <v>160</v>
      </c>
      <c r="AK45" s="180" t="s">
        <v>161</v>
      </c>
      <c r="AL45" s="180" t="s">
        <v>164</v>
      </c>
      <c r="AM45" s="180" t="s">
        <v>165</v>
      </c>
      <c r="AO45" s="180" t="s">
        <v>151</v>
      </c>
      <c r="AP45" s="180" t="s">
        <v>152</v>
      </c>
      <c r="AQ45" s="180" t="s">
        <v>153</v>
      </c>
      <c r="AR45" s="180" t="s">
        <v>154</v>
      </c>
      <c r="AS45" s="180" t="s">
        <v>155</v>
      </c>
      <c r="AT45" s="180" t="s">
        <v>156</v>
      </c>
      <c r="AU45" s="180" t="s">
        <v>157</v>
      </c>
      <c r="AV45" s="180" t="s">
        <v>158</v>
      </c>
      <c r="AW45" s="180" t="s">
        <v>159</v>
      </c>
      <c r="AX45" s="180" t="s">
        <v>160</v>
      </c>
      <c r="AY45" s="180" t="s">
        <v>161</v>
      </c>
      <c r="AZ45" s="180" t="s">
        <v>162</v>
      </c>
    </row>
    <row r="46" spans="2:52" s="182" customFormat="1" ht="15" customHeight="1">
      <c r="B46" s="183">
        <v>1</v>
      </c>
      <c r="C46" s="184" t="s">
        <v>166</v>
      </c>
      <c r="D46" s="120"/>
      <c r="E46" s="125"/>
      <c r="F46" s="125"/>
      <c r="G46" s="125"/>
      <c r="H46" s="125"/>
      <c r="I46" s="125"/>
      <c r="J46" s="125"/>
      <c r="K46" s="125"/>
      <c r="L46" s="125"/>
      <c r="M46" s="126">
        <f t="shared" ref="M46:M52" si="20">SUM(F46:L46)</f>
        <v>0</v>
      </c>
      <c r="N46" s="181"/>
      <c r="O46" s="183">
        <v>1</v>
      </c>
      <c r="P46" s="184" t="s">
        <v>167</v>
      </c>
      <c r="Q46" s="120"/>
      <c r="R46" s="125"/>
      <c r="S46" s="125"/>
      <c r="T46" s="125"/>
      <c r="U46" s="125"/>
      <c r="V46" s="125"/>
      <c r="W46" s="125"/>
      <c r="X46" s="125"/>
      <c r="Y46" s="126">
        <f>SUM(S46:X46)</f>
        <v>0</v>
      </c>
      <c r="AA46" s="183">
        <v>1</v>
      </c>
      <c r="AB46" s="184" t="s">
        <v>168</v>
      </c>
      <c r="AC46" s="120"/>
      <c r="AD46" s="125"/>
      <c r="AE46" s="125"/>
      <c r="AF46" s="125"/>
      <c r="AG46" s="125"/>
      <c r="AH46" s="125"/>
      <c r="AI46" s="125"/>
      <c r="AJ46" s="125"/>
      <c r="AK46" s="125"/>
      <c r="AL46" s="125"/>
      <c r="AM46" s="126">
        <f t="shared" ref="AM46:AM59" si="21">SUM(AE46:AL46)</f>
        <v>0</v>
      </c>
      <c r="AO46" s="183">
        <v>1</v>
      </c>
      <c r="AP46" s="184" t="s">
        <v>169</v>
      </c>
      <c r="AQ46" s="120"/>
      <c r="AR46" s="125"/>
      <c r="AS46" s="125"/>
      <c r="AT46" s="125"/>
      <c r="AU46" s="125"/>
      <c r="AV46" s="125"/>
      <c r="AW46" s="125"/>
      <c r="AX46" s="125"/>
      <c r="AY46" s="125"/>
      <c r="AZ46" s="126">
        <f t="shared" ref="AZ46:AZ54" si="22">SUM(AS46:AY46)</f>
        <v>0</v>
      </c>
    </row>
    <row r="47" spans="2:52" s="182" customFormat="1" ht="15" customHeight="1">
      <c r="B47" s="183">
        <v>2</v>
      </c>
      <c r="C47" s="184" t="s">
        <v>170</v>
      </c>
      <c r="D47" s="120"/>
      <c r="E47" s="125"/>
      <c r="F47" s="125"/>
      <c r="G47" s="125"/>
      <c r="H47" s="125"/>
      <c r="I47" s="125"/>
      <c r="J47" s="125"/>
      <c r="K47" s="125"/>
      <c r="L47" s="125"/>
      <c r="M47" s="126">
        <f t="shared" si="20"/>
        <v>0</v>
      </c>
      <c r="N47" s="181"/>
      <c r="O47" s="183">
        <f>O46+1</f>
        <v>2</v>
      </c>
      <c r="P47" s="184" t="s">
        <v>171</v>
      </c>
      <c r="Q47" s="120"/>
      <c r="R47" s="125"/>
      <c r="S47" s="125"/>
      <c r="T47" s="125"/>
      <c r="U47" s="125"/>
      <c r="V47" s="125"/>
      <c r="W47" s="125"/>
      <c r="X47" s="125"/>
      <c r="Y47" s="126">
        <f t="shared" ref="Y47:Y53" si="23">SUM(S47:X47)</f>
        <v>0</v>
      </c>
      <c r="AA47" s="183">
        <f>AA46+1</f>
        <v>2</v>
      </c>
      <c r="AB47" s="184" t="s">
        <v>172</v>
      </c>
      <c r="AC47" s="120"/>
      <c r="AD47" s="125"/>
      <c r="AE47" s="125"/>
      <c r="AF47" s="125"/>
      <c r="AG47" s="125"/>
      <c r="AH47" s="125"/>
      <c r="AI47" s="125"/>
      <c r="AJ47" s="125"/>
      <c r="AK47" s="125"/>
      <c r="AL47" s="125"/>
      <c r="AM47" s="126">
        <f t="shared" si="21"/>
        <v>0</v>
      </c>
      <c r="AO47" s="183">
        <f>AO46+1</f>
        <v>2</v>
      </c>
      <c r="AP47" s="184" t="s">
        <v>173</v>
      </c>
      <c r="AQ47" s="120"/>
      <c r="AR47" s="125"/>
      <c r="AS47" s="125"/>
      <c r="AT47" s="125"/>
      <c r="AU47" s="125"/>
      <c r="AV47" s="125"/>
      <c r="AW47" s="125"/>
      <c r="AX47" s="125"/>
      <c r="AY47" s="125"/>
      <c r="AZ47" s="126">
        <f t="shared" si="22"/>
        <v>0</v>
      </c>
    </row>
    <row r="48" spans="2:52" s="182" customFormat="1" ht="15" customHeight="1">
      <c r="B48" s="183">
        <v>3</v>
      </c>
      <c r="C48" s="184" t="s">
        <v>174</v>
      </c>
      <c r="D48" s="120"/>
      <c r="E48" s="125"/>
      <c r="F48" s="125"/>
      <c r="G48" s="125"/>
      <c r="H48" s="125"/>
      <c r="I48" s="125"/>
      <c r="J48" s="125"/>
      <c r="K48" s="125"/>
      <c r="L48" s="125"/>
      <c r="M48" s="126">
        <f t="shared" si="20"/>
        <v>0</v>
      </c>
      <c r="N48" s="181"/>
      <c r="O48" s="183">
        <f t="shared" ref="O48:O53" si="24">O47+1</f>
        <v>3</v>
      </c>
      <c r="P48" s="184" t="s">
        <v>175</v>
      </c>
      <c r="Q48" s="120"/>
      <c r="R48" s="125"/>
      <c r="S48" s="125"/>
      <c r="T48" s="125"/>
      <c r="U48" s="125"/>
      <c r="V48" s="125"/>
      <c r="W48" s="125"/>
      <c r="X48" s="125"/>
      <c r="Y48" s="126">
        <f t="shared" si="23"/>
        <v>0</v>
      </c>
      <c r="AA48" s="183">
        <f t="shared" ref="AA48:AA59" si="25">AA47+1</f>
        <v>3</v>
      </c>
      <c r="AB48" s="184" t="s">
        <v>176</v>
      </c>
      <c r="AC48" s="120"/>
      <c r="AD48" s="125"/>
      <c r="AE48" s="125"/>
      <c r="AF48" s="125"/>
      <c r="AG48" s="125"/>
      <c r="AH48" s="125"/>
      <c r="AI48" s="125"/>
      <c r="AJ48" s="125"/>
      <c r="AK48" s="125"/>
      <c r="AL48" s="125"/>
      <c r="AM48" s="126">
        <f t="shared" si="21"/>
        <v>0</v>
      </c>
      <c r="AO48" s="183">
        <f t="shared" ref="AO48:AO54" si="26">AO47+1</f>
        <v>3</v>
      </c>
      <c r="AP48" s="184" t="s">
        <v>177</v>
      </c>
      <c r="AQ48" s="120"/>
      <c r="AR48" s="125"/>
      <c r="AS48" s="125"/>
      <c r="AT48" s="125"/>
      <c r="AU48" s="125"/>
      <c r="AV48" s="125"/>
      <c r="AW48" s="125"/>
      <c r="AX48" s="125"/>
      <c r="AY48" s="125"/>
      <c r="AZ48" s="126">
        <f t="shared" si="22"/>
        <v>0</v>
      </c>
    </row>
    <row r="49" spans="2:52" s="182" customFormat="1" ht="15" customHeight="1">
      <c r="B49" s="183">
        <v>4</v>
      </c>
      <c r="C49" s="184" t="s">
        <v>178</v>
      </c>
      <c r="D49" s="120"/>
      <c r="E49" s="125"/>
      <c r="F49" s="125"/>
      <c r="G49" s="125"/>
      <c r="H49" s="125"/>
      <c r="I49" s="125"/>
      <c r="J49" s="125"/>
      <c r="K49" s="125"/>
      <c r="L49" s="125"/>
      <c r="M49" s="126">
        <f t="shared" si="20"/>
        <v>0</v>
      </c>
      <c r="N49" s="181"/>
      <c r="O49" s="183">
        <f t="shared" si="24"/>
        <v>4</v>
      </c>
      <c r="P49" s="184" t="s">
        <v>179</v>
      </c>
      <c r="Q49" s="120"/>
      <c r="R49" s="125"/>
      <c r="S49" s="125"/>
      <c r="T49" s="125"/>
      <c r="U49" s="125"/>
      <c r="V49" s="125"/>
      <c r="W49" s="125"/>
      <c r="X49" s="125"/>
      <c r="Y49" s="126">
        <f t="shared" si="23"/>
        <v>0</v>
      </c>
      <c r="AA49" s="183">
        <f t="shared" si="25"/>
        <v>4</v>
      </c>
      <c r="AB49" s="184" t="s">
        <v>180</v>
      </c>
      <c r="AC49" s="120"/>
      <c r="AD49" s="125"/>
      <c r="AE49" s="125"/>
      <c r="AF49" s="125"/>
      <c r="AG49" s="125"/>
      <c r="AH49" s="125"/>
      <c r="AI49" s="125"/>
      <c r="AJ49" s="125"/>
      <c r="AK49" s="125"/>
      <c r="AL49" s="125"/>
      <c r="AM49" s="126">
        <f t="shared" si="21"/>
        <v>0</v>
      </c>
      <c r="AO49" s="183">
        <f t="shared" si="26"/>
        <v>4</v>
      </c>
      <c r="AP49" s="184" t="s">
        <v>181</v>
      </c>
      <c r="AQ49" s="120"/>
      <c r="AR49" s="125"/>
      <c r="AS49" s="125"/>
      <c r="AT49" s="125"/>
      <c r="AU49" s="125"/>
      <c r="AV49" s="125"/>
      <c r="AW49" s="125"/>
      <c r="AX49" s="125"/>
      <c r="AY49" s="125"/>
      <c r="AZ49" s="126">
        <f t="shared" si="22"/>
        <v>0</v>
      </c>
    </row>
    <row r="50" spans="2:52" s="182" customFormat="1" ht="15" customHeight="1">
      <c r="B50" s="183">
        <v>5</v>
      </c>
      <c r="C50" s="184" t="s">
        <v>182</v>
      </c>
      <c r="D50" s="120"/>
      <c r="E50" s="125"/>
      <c r="F50" s="125"/>
      <c r="G50" s="125"/>
      <c r="H50" s="125"/>
      <c r="I50" s="125"/>
      <c r="J50" s="125"/>
      <c r="K50" s="125"/>
      <c r="L50" s="125"/>
      <c r="M50" s="126">
        <f t="shared" si="20"/>
        <v>0</v>
      </c>
      <c r="N50" s="181"/>
      <c r="O50" s="183">
        <f t="shared" si="24"/>
        <v>5</v>
      </c>
      <c r="P50" s="184" t="s">
        <v>183</v>
      </c>
      <c r="Q50" s="120"/>
      <c r="R50" s="125"/>
      <c r="S50" s="125"/>
      <c r="T50" s="125"/>
      <c r="U50" s="125"/>
      <c r="V50" s="125"/>
      <c r="W50" s="125"/>
      <c r="X50" s="125"/>
      <c r="Y50" s="126">
        <f t="shared" si="23"/>
        <v>0</v>
      </c>
      <c r="AA50" s="183">
        <f t="shared" si="25"/>
        <v>5</v>
      </c>
      <c r="AB50" s="184" t="s">
        <v>184</v>
      </c>
      <c r="AC50" s="120"/>
      <c r="AD50" s="125"/>
      <c r="AE50" s="125"/>
      <c r="AF50" s="125"/>
      <c r="AG50" s="125"/>
      <c r="AH50" s="125"/>
      <c r="AI50" s="125"/>
      <c r="AJ50" s="125"/>
      <c r="AK50" s="125"/>
      <c r="AL50" s="125"/>
      <c r="AM50" s="126">
        <f t="shared" si="21"/>
        <v>0</v>
      </c>
      <c r="AO50" s="183">
        <f t="shared" si="26"/>
        <v>5</v>
      </c>
      <c r="AP50" s="184" t="s">
        <v>185</v>
      </c>
      <c r="AQ50" s="120"/>
      <c r="AR50" s="125"/>
      <c r="AS50" s="125"/>
      <c r="AT50" s="125"/>
      <c r="AU50" s="125"/>
      <c r="AV50" s="125"/>
      <c r="AW50" s="125"/>
      <c r="AX50" s="125"/>
      <c r="AY50" s="125"/>
      <c r="AZ50" s="126">
        <f t="shared" si="22"/>
        <v>0</v>
      </c>
    </row>
    <row r="51" spans="2:52" s="182" customFormat="1" ht="15" customHeight="1">
      <c r="B51" s="183">
        <v>6</v>
      </c>
      <c r="C51" s="184" t="s">
        <v>186</v>
      </c>
      <c r="D51" s="120"/>
      <c r="E51" s="125"/>
      <c r="F51" s="125"/>
      <c r="G51" s="125"/>
      <c r="H51" s="125"/>
      <c r="I51" s="125"/>
      <c r="J51" s="125"/>
      <c r="K51" s="125"/>
      <c r="L51" s="125"/>
      <c r="M51" s="126">
        <f t="shared" si="20"/>
        <v>0</v>
      </c>
      <c r="N51" s="181"/>
      <c r="O51" s="183">
        <f t="shared" si="24"/>
        <v>6</v>
      </c>
      <c r="P51" s="184" t="s">
        <v>187</v>
      </c>
      <c r="Q51" s="120"/>
      <c r="R51" s="125"/>
      <c r="S51" s="125"/>
      <c r="T51" s="125"/>
      <c r="U51" s="125"/>
      <c r="V51" s="125"/>
      <c r="W51" s="125"/>
      <c r="X51" s="125"/>
      <c r="Y51" s="126">
        <f t="shared" si="23"/>
        <v>0</v>
      </c>
      <c r="AA51" s="183">
        <f t="shared" si="25"/>
        <v>6</v>
      </c>
      <c r="AB51" s="184" t="s">
        <v>188</v>
      </c>
      <c r="AC51" s="120"/>
      <c r="AD51" s="125"/>
      <c r="AE51" s="125"/>
      <c r="AF51" s="125"/>
      <c r="AG51" s="125"/>
      <c r="AH51" s="125"/>
      <c r="AI51" s="125"/>
      <c r="AJ51" s="125"/>
      <c r="AK51" s="125"/>
      <c r="AL51" s="125"/>
      <c r="AM51" s="126">
        <f t="shared" si="21"/>
        <v>0</v>
      </c>
      <c r="AO51" s="183">
        <f t="shared" si="26"/>
        <v>6</v>
      </c>
      <c r="AP51" s="184" t="s">
        <v>189</v>
      </c>
      <c r="AQ51" s="120"/>
      <c r="AR51" s="125"/>
      <c r="AS51" s="125"/>
      <c r="AT51" s="125"/>
      <c r="AU51" s="125"/>
      <c r="AV51" s="125"/>
      <c r="AW51" s="125"/>
      <c r="AX51" s="125"/>
      <c r="AY51" s="125"/>
      <c r="AZ51" s="126">
        <f t="shared" si="22"/>
        <v>0</v>
      </c>
    </row>
    <row r="52" spans="2:52" s="182" customFormat="1" ht="15" customHeight="1">
      <c r="B52" s="183">
        <v>7</v>
      </c>
      <c r="C52" s="184" t="s">
        <v>190</v>
      </c>
      <c r="D52" s="120"/>
      <c r="E52" s="125"/>
      <c r="F52" s="125"/>
      <c r="G52" s="125"/>
      <c r="H52" s="125"/>
      <c r="I52" s="125"/>
      <c r="J52" s="125"/>
      <c r="K52" s="125"/>
      <c r="L52" s="125"/>
      <c r="M52" s="126">
        <f t="shared" si="20"/>
        <v>0</v>
      </c>
      <c r="N52" s="181"/>
      <c r="O52" s="183">
        <f t="shared" si="24"/>
        <v>7</v>
      </c>
      <c r="P52" s="184" t="s">
        <v>191</v>
      </c>
      <c r="Q52" s="120"/>
      <c r="R52" s="125"/>
      <c r="S52" s="125"/>
      <c r="T52" s="125"/>
      <c r="U52" s="125"/>
      <c r="V52" s="125"/>
      <c r="W52" s="125"/>
      <c r="X52" s="125"/>
      <c r="Y52" s="126">
        <f t="shared" si="23"/>
        <v>0</v>
      </c>
      <c r="AA52" s="183">
        <f t="shared" si="25"/>
        <v>7</v>
      </c>
      <c r="AB52" s="184" t="s">
        <v>192</v>
      </c>
      <c r="AC52" s="120"/>
      <c r="AD52" s="125"/>
      <c r="AE52" s="125"/>
      <c r="AF52" s="125"/>
      <c r="AG52" s="125"/>
      <c r="AH52" s="125"/>
      <c r="AI52" s="125"/>
      <c r="AJ52" s="125"/>
      <c r="AK52" s="125"/>
      <c r="AL52" s="125"/>
      <c r="AM52" s="126">
        <f t="shared" si="21"/>
        <v>0</v>
      </c>
      <c r="AO52" s="183">
        <f t="shared" si="26"/>
        <v>7</v>
      </c>
      <c r="AP52" s="184" t="s">
        <v>193</v>
      </c>
      <c r="AQ52" s="120"/>
      <c r="AR52" s="125"/>
      <c r="AS52" s="125"/>
      <c r="AT52" s="125"/>
      <c r="AU52" s="125"/>
      <c r="AV52" s="125"/>
      <c r="AW52" s="125"/>
      <c r="AX52" s="125"/>
      <c r="AY52" s="125"/>
      <c r="AZ52" s="126">
        <f t="shared" si="22"/>
        <v>0</v>
      </c>
    </row>
    <row r="53" spans="2:52" s="182" customFormat="1" ht="15" customHeight="1">
      <c r="B53" s="183">
        <v>8</v>
      </c>
      <c r="C53" s="184" t="s">
        <v>194</v>
      </c>
      <c r="D53" s="120"/>
      <c r="E53" s="125"/>
      <c r="F53" s="125"/>
      <c r="G53" s="125"/>
      <c r="H53" s="125"/>
      <c r="I53" s="125"/>
      <c r="J53" s="125"/>
      <c r="K53" s="125"/>
      <c r="L53" s="125"/>
      <c r="M53" s="126">
        <f t="shared" ref="M53:M57" si="27">SUM(F53:L53)</f>
        <v>0</v>
      </c>
      <c r="N53" s="181"/>
      <c r="O53" s="183">
        <f t="shared" si="24"/>
        <v>8</v>
      </c>
      <c r="P53" s="201" t="s">
        <v>195</v>
      </c>
      <c r="Q53" s="185">
        <f>SUM(Q46:Q52)</f>
        <v>0</v>
      </c>
      <c r="R53" s="186">
        <f t="shared" ref="R53" si="28">SUM(R46:R52)</f>
        <v>0</v>
      </c>
      <c r="S53" s="186">
        <f t="shared" ref="S53" si="29">SUM(S46:S52)</f>
        <v>0</v>
      </c>
      <c r="T53" s="186">
        <f t="shared" ref="T53" si="30">SUM(T46:T52)</f>
        <v>0</v>
      </c>
      <c r="U53" s="186">
        <f t="shared" ref="U53" si="31">SUM(U46:U52)</f>
        <v>0</v>
      </c>
      <c r="V53" s="186">
        <f t="shared" ref="V53" si="32">SUM(V46:V52)</f>
        <v>0</v>
      </c>
      <c r="W53" s="186">
        <f t="shared" ref="W53" si="33">SUM(W46:W52)</f>
        <v>0</v>
      </c>
      <c r="X53" s="186">
        <f t="shared" ref="X53" si="34">SUM(X46:X52)</f>
        <v>0</v>
      </c>
      <c r="Y53" s="186">
        <f t="shared" si="23"/>
        <v>0</v>
      </c>
      <c r="AA53" s="183">
        <f t="shared" si="25"/>
        <v>8</v>
      </c>
      <c r="AB53" s="184" t="s">
        <v>196</v>
      </c>
      <c r="AC53" s="120"/>
      <c r="AD53" s="125"/>
      <c r="AE53" s="125"/>
      <c r="AF53" s="125"/>
      <c r="AG53" s="125"/>
      <c r="AH53" s="125"/>
      <c r="AI53" s="125"/>
      <c r="AJ53" s="125"/>
      <c r="AK53" s="125"/>
      <c r="AL53" s="125"/>
      <c r="AM53" s="126">
        <f t="shared" si="21"/>
        <v>0</v>
      </c>
      <c r="AO53" s="183">
        <f t="shared" si="26"/>
        <v>8</v>
      </c>
      <c r="AP53" s="184" t="s">
        <v>197</v>
      </c>
      <c r="AQ53" s="120"/>
      <c r="AR53" s="125"/>
      <c r="AS53" s="125"/>
      <c r="AT53" s="125"/>
      <c r="AU53" s="125"/>
      <c r="AV53" s="125"/>
      <c r="AW53" s="125"/>
      <c r="AX53" s="125"/>
      <c r="AY53" s="125"/>
      <c r="AZ53" s="126">
        <f t="shared" si="22"/>
        <v>0</v>
      </c>
    </row>
    <row r="54" spans="2:52" s="182" customFormat="1" ht="15" customHeight="1">
      <c r="B54" s="183">
        <v>9</v>
      </c>
      <c r="C54" s="184" t="s">
        <v>198</v>
      </c>
      <c r="D54" s="120"/>
      <c r="E54" s="125"/>
      <c r="F54" s="125"/>
      <c r="G54" s="125"/>
      <c r="H54" s="125"/>
      <c r="I54" s="125"/>
      <c r="J54" s="125"/>
      <c r="K54" s="125"/>
      <c r="L54" s="125"/>
      <c r="M54" s="126">
        <f t="shared" si="27"/>
        <v>0</v>
      </c>
      <c r="N54" s="181"/>
      <c r="O54" s="187" t="s">
        <v>199</v>
      </c>
      <c r="AA54" s="183">
        <f t="shared" si="25"/>
        <v>9</v>
      </c>
      <c r="AB54" s="184" t="s">
        <v>200</v>
      </c>
      <c r="AC54" s="120"/>
      <c r="AD54" s="125"/>
      <c r="AE54" s="125"/>
      <c r="AF54" s="125"/>
      <c r="AG54" s="125"/>
      <c r="AH54" s="125"/>
      <c r="AI54" s="125"/>
      <c r="AJ54" s="125"/>
      <c r="AK54" s="125"/>
      <c r="AL54" s="125"/>
      <c r="AM54" s="126">
        <f t="shared" si="21"/>
        <v>0</v>
      </c>
      <c r="AO54" s="183">
        <f t="shared" si="26"/>
        <v>9</v>
      </c>
      <c r="AP54" s="201" t="s">
        <v>195</v>
      </c>
      <c r="AQ54" s="185">
        <f>SUM(AQ46:AQ53)</f>
        <v>0</v>
      </c>
      <c r="AR54" s="186">
        <f>SUM(AR46:AR53)</f>
        <v>0</v>
      </c>
      <c r="AS54" s="186">
        <f t="shared" ref="AS54" si="35">SUM(AS46:AS53)</f>
        <v>0</v>
      </c>
      <c r="AT54" s="186">
        <f t="shared" ref="AT54" si="36">SUM(AT46:AT53)</f>
        <v>0</v>
      </c>
      <c r="AU54" s="186">
        <f t="shared" ref="AU54" si="37">SUM(AU46:AU53)</f>
        <v>0</v>
      </c>
      <c r="AV54" s="186">
        <f t="shared" ref="AV54" si="38">SUM(AV46:AV53)</f>
        <v>0</v>
      </c>
      <c r="AW54" s="186">
        <f t="shared" ref="AW54" si="39">SUM(AW46:AW53)</f>
        <v>0</v>
      </c>
      <c r="AX54" s="186">
        <f t="shared" ref="AX54" si="40">SUM(AX46:AX53)</f>
        <v>0</v>
      </c>
      <c r="AY54" s="186">
        <f t="shared" ref="AY54" si="41">SUM(AY46:AY53)</f>
        <v>0</v>
      </c>
      <c r="AZ54" s="186">
        <f t="shared" si="22"/>
        <v>0</v>
      </c>
    </row>
    <row r="55" spans="2:52" s="182" customFormat="1" ht="15" customHeight="1">
      <c r="B55" s="183">
        <v>10</v>
      </c>
      <c r="C55" s="184" t="s">
        <v>201</v>
      </c>
      <c r="D55" s="120"/>
      <c r="E55" s="125"/>
      <c r="F55" s="125"/>
      <c r="G55" s="125"/>
      <c r="H55" s="125"/>
      <c r="I55" s="125"/>
      <c r="J55" s="125"/>
      <c r="K55" s="125"/>
      <c r="L55" s="125"/>
      <c r="M55" s="126">
        <f t="shared" si="27"/>
        <v>0</v>
      </c>
      <c r="N55" s="181"/>
      <c r="AA55" s="183">
        <f t="shared" si="25"/>
        <v>10</v>
      </c>
      <c r="AB55" s="184" t="s">
        <v>202</v>
      </c>
      <c r="AC55" s="120"/>
      <c r="AD55" s="125"/>
      <c r="AE55" s="125"/>
      <c r="AF55" s="125"/>
      <c r="AG55" s="125"/>
      <c r="AH55" s="125"/>
      <c r="AI55" s="125"/>
      <c r="AJ55" s="125"/>
      <c r="AK55" s="125"/>
      <c r="AL55" s="125"/>
      <c r="AM55" s="126">
        <f t="shared" si="21"/>
        <v>0</v>
      </c>
      <c r="AO55" s="202"/>
      <c r="AP55" s="202"/>
    </row>
    <row r="56" spans="2:52" s="182" customFormat="1" ht="15" customHeight="1">
      <c r="B56" s="183">
        <v>11</v>
      </c>
      <c r="C56" s="184" t="s">
        <v>203</v>
      </c>
      <c r="D56" s="120"/>
      <c r="E56" s="125"/>
      <c r="F56" s="125"/>
      <c r="G56" s="125"/>
      <c r="H56" s="125"/>
      <c r="I56" s="125"/>
      <c r="J56" s="125"/>
      <c r="K56" s="125"/>
      <c r="L56" s="125"/>
      <c r="M56" s="126">
        <f t="shared" si="27"/>
        <v>0</v>
      </c>
      <c r="N56" s="181"/>
      <c r="AA56" s="183">
        <f t="shared" si="25"/>
        <v>11</v>
      </c>
      <c r="AB56" s="184" t="s">
        <v>204</v>
      </c>
      <c r="AC56" s="120"/>
      <c r="AD56" s="125"/>
      <c r="AE56" s="125"/>
      <c r="AF56" s="125"/>
      <c r="AG56" s="125"/>
      <c r="AH56" s="125"/>
      <c r="AI56" s="125"/>
      <c r="AJ56" s="125"/>
      <c r="AK56" s="125"/>
      <c r="AL56" s="125"/>
      <c r="AM56" s="126">
        <f t="shared" si="21"/>
        <v>0</v>
      </c>
      <c r="AO56" s="183">
        <f>1+AO54</f>
        <v>10</v>
      </c>
      <c r="AP56" s="201" t="s">
        <v>205</v>
      </c>
      <c r="AQ56" s="185">
        <f>SUM(AQ46:AQ52)</f>
        <v>0</v>
      </c>
      <c r="AR56" s="186">
        <f>SUM(AR46:AR52)</f>
        <v>0</v>
      </c>
      <c r="AS56" s="186">
        <f t="shared" ref="AS56:AX56" si="42">SUM(AS46:AS52)</f>
        <v>0</v>
      </c>
      <c r="AT56" s="186">
        <f t="shared" si="42"/>
        <v>0</v>
      </c>
      <c r="AU56" s="186">
        <f t="shared" si="42"/>
        <v>0</v>
      </c>
      <c r="AV56" s="186">
        <f t="shared" si="42"/>
        <v>0</v>
      </c>
      <c r="AW56" s="186">
        <f t="shared" si="42"/>
        <v>0</v>
      </c>
      <c r="AX56" s="186">
        <f t="shared" si="42"/>
        <v>0</v>
      </c>
      <c r="AY56" s="186">
        <f>SUM(AY46:AY52)</f>
        <v>0</v>
      </c>
      <c r="AZ56" s="186">
        <f>SUM(AS56:AY56)</f>
        <v>0</v>
      </c>
    </row>
    <row r="57" spans="2:52" s="182" customFormat="1" ht="15" customHeight="1">
      <c r="B57" s="183">
        <v>12</v>
      </c>
      <c r="C57" s="184" t="s">
        <v>206</v>
      </c>
      <c r="D57" s="120"/>
      <c r="E57" s="125"/>
      <c r="F57" s="125"/>
      <c r="G57" s="125"/>
      <c r="H57" s="125"/>
      <c r="I57" s="125"/>
      <c r="J57" s="125"/>
      <c r="K57" s="125"/>
      <c r="L57" s="125"/>
      <c r="M57" s="126">
        <f t="shared" si="27"/>
        <v>0</v>
      </c>
      <c r="N57" s="181"/>
      <c r="AA57" s="183">
        <f t="shared" si="25"/>
        <v>12</v>
      </c>
      <c r="AB57" s="184" t="s">
        <v>207</v>
      </c>
      <c r="AC57" s="120"/>
      <c r="AD57" s="125"/>
      <c r="AE57" s="125"/>
      <c r="AF57" s="125"/>
      <c r="AG57" s="125"/>
      <c r="AH57" s="125"/>
      <c r="AI57" s="125"/>
      <c r="AJ57" s="125"/>
      <c r="AK57" s="125"/>
      <c r="AL57" s="125"/>
      <c r="AM57" s="126">
        <f t="shared" si="21"/>
        <v>0</v>
      </c>
      <c r="AO57" s="187" t="s">
        <v>199</v>
      </c>
    </row>
    <row r="58" spans="2:52" s="167" customFormat="1" ht="15" customHeight="1">
      <c r="B58" s="183">
        <v>13</v>
      </c>
      <c r="C58" s="201" t="s">
        <v>195</v>
      </c>
      <c r="D58" s="185">
        <f>SUM(D46:D57)</f>
        <v>0</v>
      </c>
      <c r="E58" s="186">
        <f>SUM(E46:E57)</f>
        <v>0</v>
      </c>
      <c r="F58" s="186">
        <f t="shared" ref="F58" si="43">SUM(F46:F57)</f>
        <v>0</v>
      </c>
      <c r="G58" s="186">
        <f t="shared" ref="G58" si="44">SUM(G46:G57)</f>
        <v>0</v>
      </c>
      <c r="H58" s="186">
        <f t="shared" ref="H58" si="45">SUM(H46:H57)</f>
        <v>0</v>
      </c>
      <c r="I58" s="186">
        <f t="shared" ref="I58" si="46">SUM(I46:I57)</f>
        <v>0</v>
      </c>
      <c r="J58" s="186">
        <f t="shared" ref="J58" si="47">SUM(J46:J57)</f>
        <v>0</v>
      </c>
      <c r="K58" s="186">
        <f t="shared" ref="K58" si="48">SUM(K46:K57)</f>
        <v>0</v>
      </c>
      <c r="L58" s="186">
        <f t="shared" ref="L58" si="49">SUM(L46:L57)</f>
        <v>0</v>
      </c>
      <c r="M58" s="186">
        <f>SUM(F58:L58)</f>
        <v>0</v>
      </c>
      <c r="N58" s="181"/>
      <c r="AA58" s="183">
        <f t="shared" si="25"/>
        <v>13</v>
      </c>
      <c r="AB58" s="188" t="s">
        <v>208</v>
      </c>
      <c r="AC58" s="120"/>
      <c r="AD58" s="125"/>
      <c r="AE58" s="125"/>
      <c r="AF58" s="125"/>
      <c r="AG58" s="125"/>
      <c r="AH58" s="125"/>
      <c r="AI58" s="125"/>
      <c r="AJ58" s="125"/>
      <c r="AK58" s="125"/>
      <c r="AL58" s="125"/>
      <c r="AM58" s="126">
        <f t="shared" si="21"/>
        <v>0</v>
      </c>
    </row>
    <row r="59" spans="2:52" s="167" customFormat="1" ht="18" customHeight="1">
      <c r="B59" s="202"/>
      <c r="C59" s="202"/>
      <c r="D59" s="189"/>
      <c r="E59" s="190"/>
      <c r="F59" s="190"/>
      <c r="G59" s="190"/>
      <c r="H59" s="190"/>
      <c r="I59" s="190"/>
      <c r="J59" s="190"/>
      <c r="K59" s="190"/>
      <c r="L59" s="190"/>
      <c r="M59" s="190"/>
      <c r="N59" s="181"/>
      <c r="AA59" s="183">
        <f t="shared" si="25"/>
        <v>14</v>
      </c>
      <c r="AB59" s="201" t="s">
        <v>195</v>
      </c>
      <c r="AC59" s="185">
        <f>SUM(AC46:AC58)</f>
        <v>0</v>
      </c>
      <c r="AD59" s="186">
        <f>SUM(AD46:AD58)</f>
        <v>0</v>
      </c>
      <c r="AE59" s="186">
        <f t="shared" ref="AE59" si="50">SUM(AE46:AE58)</f>
        <v>0</v>
      </c>
      <c r="AF59" s="186">
        <f t="shared" ref="AF59" si="51">SUM(AF46:AF58)</f>
        <v>0</v>
      </c>
      <c r="AG59" s="186">
        <f t="shared" ref="AG59" si="52">SUM(AG46:AG58)</f>
        <v>0</v>
      </c>
      <c r="AH59" s="186">
        <f t="shared" ref="AH59" si="53">SUM(AH46:AH58)</f>
        <v>0</v>
      </c>
      <c r="AI59" s="186">
        <f t="shared" ref="AI59" si="54">SUM(AI46:AI58)</f>
        <v>0</v>
      </c>
      <c r="AJ59" s="186">
        <f t="shared" ref="AJ59" si="55">SUM(AJ46:AJ58)</f>
        <v>0</v>
      </c>
      <c r="AK59" s="186">
        <f t="shared" ref="AK59" si="56">SUM(AK46:AK58)</f>
        <v>0</v>
      </c>
      <c r="AL59" s="186">
        <f t="shared" ref="AL59" si="57">SUM(AL46:AL58)</f>
        <v>0</v>
      </c>
      <c r="AM59" s="186">
        <f t="shared" si="21"/>
        <v>0</v>
      </c>
    </row>
    <row r="60" spans="2:52" s="182" customFormat="1" ht="15" customHeight="1">
      <c r="B60" s="183">
        <v>14</v>
      </c>
      <c r="C60" s="184" t="s">
        <v>166</v>
      </c>
      <c r="D60" s="191">
        <f>D46</f>
        <v>0</v>
      </c>
      <c r="E60" s="127">
        <f>E46</f>
        <v>0</v>
      </c>
      <c r="F60" s="127">
        <f t="shared" ref="F60:L60" si="58">F46</f>
        <v>0</v>
      </c>
      <c r="G60" s="127">
        <f t="shared" si="58"/>
        <v>0</v>
      </c>
      <c r="H60" s="127">
        <f t="shared" si="58"/>
        <v>0</v>
      </c>
      <c r="I60" s="127">
        <f t="shared" si="58"/>
        <v>0</v>
      </c>
      <c r="J60" s="127">
        <f t="shared" si="58"/>
        <v>0</v>
      </c>
      <c r="K60" s="127">
        <f t="shared" si="58"/>
        <v>0</v>
      </c>
      <c r="L60" s="127">
        <f t="shared" si="58"/>
        <v>0</v>
      </c>
      <c r="M60" s="126">
        <f t="shared" ref="M60:M66" si="59">SUM(F60:L60)</f>
        <v>0</v>
      </c>
      <c r="N60" s="181"/>
      <c r="AA60" s="187" t="s">
        <v>199</v>
      </c>
    </row>
    <row r="61" spans="2:52" s="182" customFormat="1" ht="15" customHeight="1">
      <c r="B61" s="183">
        <v>15</v>
      </c>
      <c r="C61" s="184" t="s">
        <v>209</v>
      </c>
      <c r="D61" s="191">
        <f>D47+D57</f>
        <v>0</v>
      </c>
      <c r="E61" s="127">
        <f>E47+E57</f>
        <v>0</v>
      </c>
      <c r="F61" s="127">
        <f t="shared" ref="F61:L61" si="60">F47+F57</f>
        <v>0</v>
      </c>
      <c r="G61" s="127">
        <f t="shared" si="60"/>
        <v>0</v>
      </c>
      <c r="H61" s="127">
        <f t="shared" si="60"/>
        <v>0</v>
      </c>
      <c r="I61" s="127">
        <f t="shared" si="60"/>
        <v>0</v>
      </c>
      <c r="J61" s="127">
        <f t="shared" si="60"/>
        <v>0</v>
      </c>
      <c r="K61" s="127">
        <f t="shared" si="60"/>
        <v>0</v>
      </c>
      <c r="L61" s="127">
        <f t="shared" si="60"/>
        <v>0</v>
      </c>
      <c r="M61" s="126">
        <f t="shared" si="59"/>
        <v>0</v>
      </c>
      <c r="N61" s="181"/>
    </row>
    <row r="62" spans="2:52" s="182" customFormat="1" ht="15" customHeight="1">
      <c r="B62" s="183">
        <v>16</v>
      </c>
      <c r="C62" s="184" t="s">
        <v>210</v>
      </c>
      <c r="D62" s="191">
        <f>D48+D49+D50</f>
        <v>0</v>
      </c>
      <c r="E62" s="127">
        <f>E48+E49+E50</f>
        <v>0</v>
      </c>
      <c r="F62" s="127">
        <f t="shared" ref="F62:L62" si="61">F48+F49+F50</f>
        <v>0</v>
      </c>
      <c r="G62" s="127">
        <f t="shared" si="61"/>
        <v>0</v>
      </c>
      <c r="H62" s="127">
        <f t="shared" si="61"/>
        <v>0</v>
      </c>
      <c r="I62" s="127">
        <f t="shared" si="61"/>
        <v>0</v>
      </c>
      <c r="J62" s="127">
        <f t="shared" si="61"/>
        <v>0</v>
      </c>
      <c r="K62" s="127">
        <f t="shared" si="61"/>
        <v>0</v>
      </c>
      <c r="L62" s="127">
        <f t="shared" si="61"/>
        <v>0</v>
      </c>
      <c r="M62" s="126">
        <f t="shared" si="59"/>
        <v>0</v>
      </c>
      <c r="N62" s="181"/>
    </row>
    <row r="63" spans="2:52" s="182" customFormat="1" ht="15" customHeight="1">
      <c r="B63" s="183">
        <v>17</v>
      </c>
      <c r="C63" s="184" t="s">
        <v>186</v>
      </c>
      <c r="D63" s="191">
        <f>D51</f>
        <v>0</v>
      </c>
      <c r="E63" s="127">
        <f>E51</f>
        <v>0</v>
      </c>
      <c r="F63" s="127">
        <f t="shared" ref="F63:L63" si="62">F51</f>
        <v>0</v>
      </c>
      <c r="G63" s="127">
        <f t="shared" si="62"/>
        <v>0</v>
      </c>
      <c r="H63" s="127">
        <f t="shared" si="62"/>
        <v>0</v>
      </c>
      <c r="I63" s="127">
        <f t="shared" si="62"/>
        <v>0</v>
      </c>
      <c r="J63" s="127">
        <f t="shared" si="62"/>
        <v>0</v>
      </c>
      <c r="K63" s="127">
        <f t="shared" si="62"/>
        <v>0</v>
      </c>
      <c r="L63" s="127">
        <f t="shared" si="62"/>
        <v>0</v>
      </c>
      <c r="M63" s="126">
        <f t="shared" si="59"/>
        <v>0</v>
      </c>
      <c r="N63" s="181"/>
    </row>
    <row r="64" spans="2:52" s="182" customFormat="1" ht="15" customHeight="1">
      <c r="B64" s="183">
        <v>18</v>
      </c>
      <c r="C64" s="184" t="s">
        <v>211</v>
      </c>
      <c r="D64" s="191">
        <f>D52+D53+D54+D55</f>
        <v>0</v>
      </c>
      <c r="E64" s="127">
        <f>E52+E53+E54+E55</f>
        <v>0</v>
      </c>
      <c r="F64" s="127">
        <f t="shared" ref="F64:L64" si="63">F52+F53+F54+F55</f>
        <v>0</v>
      </c>
      <c r="G64" s="127">
        <f t="shared" si="63"/>
        <v>0</v>
      </c>
      <c r="H64" s="127">
        <f t="shared" si="63"/>
        <v>0</v>
      </c>
      <c r="I64" s="127">
        <f t="shared" si="63"/>
        <v>0</v>
      </c>
      <c r="J64" s="127">
        <f t="shared" si="63"/>
        <v>0</v>
      </c>
      <c r="K64" s="127">
        <f t="shared" si="63"/>
        <v>0</v>
      </c>
      <c r="L64" s="127">
        <f t="shared" si="63"/>
        <v>0</v>
      </c>
      <c r="M64" s="126">
        <f t="shared" si="59"/>
        <v>0</v>
      </c>
      <c r="N64" s="181"/>
    </row>
    <row r="65" spans="2:52" s="182" customFormat="1" ht="15" customHeight="1">
      <c r="B65" s="183">
        <v>19</v>
      </c>
      <c r="C65" s="184" t="s">
        <v>203</v>
      </c>
      <c r="D65" s="191">
        <f>D56</f>
        <v>0</v>
      </c>
      <c r="E65" s="127">
        <f>E56</f>
        <v>0</v>
      </c>
      <c r="F65" s="127">
        <f t="shared" ref="F65:L65" si="64">F56</f>
        <v>0</v>
      </c>
      <c r="G65" s="127">
        <f t="shared" si="64"/>
        <v>0</v>
      </c>
      <c r="H65" s="127">
        <f t="shared" si="64"/>
        <v>0</v>
      </c>
      <c r="I65" s="127">
        <f t="shared" si="64"/>
        <v>0</v>
      </c>
      <c r="J65" s="127">
        <f t="shared" si="64"/>
        <v>0</v>
      </c>
      <c r="K65" s="127">
        <f t="shared" si="64"/>
        <v>0</v>
      </c>
      <c r="L65" s="127">
        <f t="shared" si="64"/>
        <v>0</v>
      </c>
      <c r="M65" s="126">
        <f t="shared" si="59"/>
        <v>0</v>
      </c>
      <c r="N65" s="181"/>
    </row>
    <row r="66" spans="2:52" s="182" customFormat="1" ht="15" customHeight="1">
      <c r="B66" s="183">
        <v>20</v>
      </c>
      <c r="C66" s="201" t="s">
        <v>195</v>
      </c>
      <c r="D66" s="185">
        <f t="shared" ref="D66:L66" si="65">SUM(D60:D65)</f>
        <v>0</v>
      </c>
      <c r="E66" s="186">
        <f t="shared" si="65"/>
        <v>0</v>
      </c>
      <c r="F66" s="186">
        <f t="shared" si="65"/>
        <v>0</v>
      </c>
      <c r="G66" s="186">
        <f t="shared" si="65"/>
        <v>0</v>
      </c>
      <c r="H66" s="186">
        <f t="shared" si="65"/>
        <v>0</v>
      </c>
      <c r="I66" s="186">
        <f t="shared" si="65"/>
        <v>0</v>
      </c>
      <c r="J66" s="186">
        <f t="shared" si="65"/>
        <v>0</v>
      </c>
      <c r="K66" s="186">
        <f t="shared" si="65"/>
        <v>0</v>
      </c>
      <c r="L66" s="186">
        <f t="shared" si="65"/>
        <v>0</v>
      </c>
      <c r="M66" s="186">
        <f t="shared" si="59"/>
        <v>0</v>
      </c>
      <c r="N66" s="181"/>
    </row>
    <row r="67" spans="2:52" s="182" customFormat="1" ht="15" customHeight="1">
      <c r="B67" s="187" t="s">
        <v>199</v>
      </c>
      <c r="N67" s="181"/>
    </row>
    <row r="68" spans="2:52" s="182" customFormat="1" ht="15" customHeight="1">
      <c r="N68" s="181"/>
    </row>
    <row r="69" spans="2:52" s="182" customFormat="1" ht="15" customHeight="1">
      <c r="N69" s="181"/>
    </row>
    <row r="70" spans="2:52" s="167" customFormat="1" ht="18" customHeight="1">
      <c r="B70" s="161" t="s">
        <v>57</v>
      </c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3"/>
      <c r="N70" s="164"/>
      <c r="O70" s="161" t="s">
        <v>57</v>
      </c>
      <c r="P70" s="162"/>
      <c r="Q70" s="162"/>
      <c r="R70" s="162"/>
      <c r="S70" s="162"/>
      <c r="T70" s="162"/>
      <c r="U70" s="162"/>
      <c r="V70" s="162"/>
      <c r="W70" s="162"/>
      <c r="X70" s="162"/>
      <c r="Y70" s="163"/>
      <c r="AA70" s="161" t="s">
        <v>57</v>
      </c>
      <c r="AB70" s="162"/>
      <c r="AC70" s="162"/>
      <c r="AD70" s="162"/>
      <c r="AE70" s="162"/>
      <c r="AF70" s="162"/>
      <c r="AG70" s="162"/>
      <c r="AH70" s="162"/>
      <c r="AI70" s="162"/>
      <c r="AJ70" s="162"/>
      <c r="AK70" s="162"/>
      <c r="AL70" s="162"/>
      <c r="AM70" s="163"/>
      <c r="AO70" s="161" t="s">
        <v>57</v>
      </c>
      <c r="AP70" s="162"/>
      <c r="AQ70" s="162"/>
      <c r="AR70" s="162"/>
      <c r="AS70" s="162"/>
      <c r="AT70" s="162"/>
      <c r="AU70" s="162"/>
      <c r="AV70" s="162"/>
      <c r="AW70" s="162"/>
      <c r="AX70" s="162"/>
      <c r="AY70" s="162"/>
      <c r="AZ70" s="163"/>
    </row>
    <row r="71" spans="2:52" s="167" customFormat="1" ht="18" customHeight="1">
      <c r="B71" s="172"/>
      <c r="C71" s="172"/>
      <c r="D71" s="173" t="s">
        <v>136</v>
      </c>
      <c r="E71" s="163" t="s">
        <v>137</v>
      </c>
      <c r="F71" s="174" t="s">
        <v>138</v>
      </c>
      <c r="G71" s="175"/>
      <c r="H71" s="175"/>
      <c r="I71" s="176"/>
      <c r="J71" s="176"/>
      <c r="K71" s="176"/>
      <c r="L71" s="176"/>
      <c r="M71" s="176"/>
      <c r="N71" s="164"/>
      <c r="O71" s="172"/>
      <c r="P71" s="172"/>
      <c r="Q71" s="173" t="s">
        <v>136</v>
      </c>
      <c r="R71" s="163" t="s">
        <v>137</v>
      </c>
      <c r="S71" s="161" t="s">
        <v>138</v>
      </c>
      <c r="T71" s="165"/>
      <c r="U71" s="165"/>
      <c r="V71" s="166"/>
      <c r="W71" s="166"/>
      <c r="X71" s="166"/>
      <c r="Y71" s="166"/>
      <c r="AA71" s="172"/>
      <c r="AB71" s="172"/>
      <c r="AC71" s="173" t="s">
        <v>136</v>
      </c>
      <c r="AD71" s="163" t="s">
        <v>137</v>
      </c>
      <c r="AE71" s="161" t="s">
        <v>138</v>
      </c>
      <c r="AF71" s="165"/>
      <c r="AG71" s="165"/>
      <c r="AH71" s="166"/>
      <c r="AI71" s="166"/>
      <c r="AJ71" s="166"/>
      <c r="AK71" s="166"/>
      <c r="AL71" s="166"/>
      <c r="AM71" s="166"/>
      <c r="AO71" s="172"/>
      <c r="AP71" s="172"/>
      <c r="AQ71" s="173" t="s">
        <v>136</v>
      </c>
      <c r="AR71" s="163" t="s">
        <v>137</v>
      </c>
      <c r="AS71" s="161" t="s">
        <v>138</v>
      </c>
      <c r="AT71" s="165"/>
      <c r="AU71" s="165"/>
      <c r="AV71" s="166"/>
      <c r="AW71" s="166"/>
      <c r="AX71" s="166"/>
      <c r="AY71" s="166"/>
      <c r="AZ71" s="166"/>
    </row>
    <row r="72" spans="2:52" s="182" customFormat="1" ht="39" customHeight="1">
      <c r="B72" s="177" t="s">
        <v>139</v>
      </c>
      <c r="C72" s="177" t="s">
        <v>140</v>
      </c>
      <c r="D72" s="178" t="s">
        <v>60</v>
      </c>
      <c r="E72" s="179" t="s">
        <v>62</v>
      </c>
      <c r="F72" s="180" t="s">
        <v>141</v>
      </c>
      <c r="G72" s="180" t="s">
        <v>142</v>
      </c>
      <c r="H72" s="180" t="s">
        <v>143</v>
      </c>
      <c r="I72" s="180" t="s">
        <v>144</v>
      </c>
      <c r="J72" s="180" t="s">
        <v>145</v>
      </c>
      <c r="K72" s="180" t="s">
        <v>146</v>
      </c>
      <c r="L72" s="180" t="s">
        <v>147</v>
      </c>
      <c r="M72" s="180" t="s">
        <v>148</v>
      </c>
      <c r="N72" s="181"/>
      <c r="O72" s="177" t="s">
        <v>139</v>
      </c>
      <c r="P72" s="177" t="s">
        <v>140</v>
      </c>
      <c r="Q72" s="178" t="s">
        <v>60</v>
      </c>
      <c r="R72" s="179" t="s">
        <v>62</v>
      </c>
      <c r="S72" s="180" t="s">
        <v>141</v>
      </c>
      <c r="T72" s="180" t="s">
        <v>142</v>
      </c>
      <c r="U72" s="180" t="s">
        <v>143</v>
      </c>
      <c r="V72" s="180" t="s">
        <v>146</v>
      </c>
      <c r="W72" s="180" t="s">
        <v>147</v>
      </c>
      <c r="X72" s="180" t="s">
        <v>149</v>
      </c>
      <c r="Y72" s="180" t="s">
        <v>148</v>
      </c>
      <c r="AA72" s="177" t="s">
        <v>139</v>
      </c>
      <c r="AB72" s="177" t="s">
        <v>140</v>
      </c>
      <c r="AC72" s="178" t="s">
        <v>60</v>
      </c>
      <c r="AD72" s="179" t="s">
        <v>62</v>
      </c>
      <c r="AE72" s="180" t="s">
        <v>141</v>
      </c>
      <c r="AF72" s="180" t="s">
        <v>142</v>
      </c>
      <c r="AG72" s="180" t="s">
        <v>143</v>
      </c>
      <c r="AH72" s="180" t="s">
        <v>144</v>
      </c>
      <c r="AI72" s="180" t="s">
        <v>145</v>
      </c>
      <c r="AJ72" s="180" t="s">
        <v>150</v>
      </c>
      <c r="AK72" s="180" t="s">
        <v>146</v>
      </c>
      <c r="AL72" s="180" t="s">
        <v>147</v>
      </c>
      <c r="AM72" s="180" t="s">
        <v>148</v>
      </c>
      <c r="AO72" s="177" t="s">
        <v>139</v>
      </c>
      <c r="AP72" s="177" t="s">
        <v>140</v>
      </c>
      <c r="AQ72" s="178" t="s">
        <v>60</v>
      </c>
      <c r="AR72" s="179" t="s">
        <v>62</v>
      </c>
      <c r="AS72" s="180" t="s">
        <v>141</v>
      </c>
      <c r="AT72" s="180" t="s">
        <v>142</v>
      </c>
      <c r="AU72" s="180" t="s">
        <v>143</v>
      </c>
      <c r="AV72" s="180" t="s">
        <v>144</v>
      </c>
      <c r="AW72" s="180" t="s">
        <v>145</v>
      </c>
      <c r="AX72" s="180" t="s">
        <v>146</v>
      </c>
      <c r="AY72" s="180" t="s">
        <v>147</v>
      </c>
      <c r="AZ72" s="180" t="s">
        <v>148</v>
      </c>
    </row>
    <row r="73" spans="2:52" s="182" customFormat="1" ht="18" customHeight="1">
      <c r="B73" s="180" t="s">
        <v>151</v>
      </c>
      <c r="C73" s="180" t="s">
        <v>152</v>
      </c>
      <c r="D73" s="178" t="s">
        <v>153</v>
      </c>
      <c r="E73" s="178" t="s">
        <v>154</v>
      </c>
      <c r="F73" s="180" t="s">
        <v>155</v>
      </c>
      <c r="G73" s="180" t="s">
        <v>156</v>
      </c>
      <c r="H73" s="180" t="s">
        <v>157</v>
      </c>
      <c r="I73" s="180" t="s">
        <v>158</v>
      </c>
      <c r="J73" s="180" t="s">
        <v>159</v>
      </c>
      <c r="K73" s="180" t="s">
        <v>160</v>
      </c>
      <c r="L73" s="180" t="s">
        <v>161</v>
      </c>
      <c r="M73" s="180" t="s">
        <v>162</v>
      </c>
      <c r="N73" s="181"/>
      <c r="O73" s="180" t="s">
        <v>151</v>
      </c>
      <c r="P73" s="180" t="s">
        <v>152</v>
      </c>
      <c r="Q73" s="180" t="s">
        <v>153</v>
      </c>
      <c r="R73" s="180" t="s">
        <v>154</v>
      </c>
      <c r="S73" s="180" t="s">
        <v>155</v>
      </c>
      <c r="T73" s="180" t="s">
        <v>156</v>
      </c>
      <c r="U73" s="180" t="s">
        <v>157</v>
      </c>
      <c r="V73" s="180" t="s">
        <v>158</v>
      </c>
      <c r="W73" s="180" t="s">
        <v>159</v>
      </c>
      <c r="X73" s="180" t="s">
        <v>160</v>
      </c>
      <c r="Y73" s="180" t="s">
        <v>163</v>
      </c>
      <c r="AA73" s="180" t="s">
        <v>151</v>
      </c>
      <c r="AB73" s="180" t="s">
        <v>152</v>
      </c>
      <c r="AC73" s="180" t="s">
        <v>153</v>
      </c>
      <c r="AD73" s="180" t="s">
        <v>154</v>
      </c>
      <c r="AE73" s="180" t="s">
        <v>155</v>
      </c>
      <c r="AF73" s="180" t="s">
        <v>156</v>
      </c>
      <c r="AG73" s="180" t="s">
        <v>157</v>
      </c>
      <c r="AH73" s="180" t="s">
        <v>158</v>
      </c>
      <c r="AI73" s="180" t="s">
        <v>159</v>
      </c>
      <c r="AJ73" s="180" t="s">
        <v>160</v>
      </c>
      <c r="AK73" s="180" t="s">
        <v>161</v>
      </c>
      <c r="AL73" s="180" t="s">
        <v>164</v>
      </c>
      <c r="AM73" s="180" t="s">
        <v>165</v>
      </c>
      <c r="AO73" s="180" t="s">
        <v>151</v>
      </c>
      <c r="AP73" s="180" t="s">
        <v>152</v>
      </c>
      <c r="AQ73" s="180" t="s">
        <v>153</v>
      </c>
      <c r="AR73" s="180" t="s">
        <v>154</v>
      </c>
      <c r="AS73" s="180" t="s">
        <v>155</v>
      </c>
      <c r="AT73" s="180" t="s">
        <v>156</v>
      </c>
      <c r="AU73" s="180" t="s">
        <v>157</v>
      </c>
      <c r="AV73" s="180" t="s">
        <v>158</v>
      </c>
      <c r="AW73" s="180" t="s">
        <v>159</v>
      </c>
      <c r="AX73" s="180" t="s">
        <v>160</v>
      </c>
      <c r="AY73" s="180" t="s">
        <v>161</v>
      </c>
      <c r="AZ73" s="180" t="s">
        <v>162</v>
      </c>
    </row>
    <row r="74" spans="2:52" s="182" customFormat="1" ht="15" customHeight="1">
      <c r="B74" s="183">
        <v>1</v>
      </c>
      <c r="C74" s="184" t="s">
        <v>166</v>
      </c>
      <c r="D74" s="120"/>
      <c r="E74" s="125"/>
      <c r="F74" s="125"/>
      <c r="G74" s="125"/>
      <c r="H74" s="125"/>
      <c r="I74" s="125"/>
      <c r="J74" s="125"/>
      <c r="K74" s="125"/>
      <c r="L74" s="125"/>
      <c r="M74" s="126">
        <f>SUM(F74:L74)</f>
        <v>0</v>
      </c>
      <c r="N74" s="181"/>
      <c r="O74" s="183">
        <v>1</v>
      </c>
      <c r="P74" s="184" t="s">
        <v>167</v>
      </c>
      <c r="Q74" s="120"/>
      <c r="R74" s="125"/>
      <c r="S74" s="125"/>
      <c r="T74" s="125"/>
      <c r="U74" s="125"/>
      <c r="V74" s="125"/>
      <c r="W74" s="125"/>
      <c r="X74" s="125"/>
      <c r="Y74" s="126">
        <f>SUM(S74:X74)</f>
        <v>0</v>
      </c>
      <c r="AA74" s="183">
        <v>1</v>
      </c>
      <c r="AB74" s="184" t="s">
        <v>168</v>
      </c>
      <c r="AC74" s="120"/>
      <c r="AD74" s="125"/>
      <c r="AE74" s="125"/>
      <c r="AF74" s="125"/>
      <c r="AG74" s="125"/>
      <c r="AH74" s="125"/>
      <c r="AI74" s="125"/>
      <c r="AJ74" s="125"/>
      <c r="AK74" s="125"/>
      <c r="AL74" s="125"/>
      <c r="AM74" s="126">
        <f t="shared" ref="AM74:AM87" si="66">SUM(AE74:AL74)</f>
        <v>0</v>
      </c>
      <c r="AO74" s="183">
        <v>1</v>
      </c>
      <c r="AP74" s="184" t="s">
        <v>169</v>
      </c>
      <c r="AQ74" s="120"/>
      <c r="AR74" s="125"/>
      <c r="AS74" s="125"/>
      <c r="AT74" s="125"/>
      <c r="AU74" s="125"/>
      <c r="AV74" s="125"/>
      <c r="AW74" s="125"/>
      <c r="AX74" s="125"/>
      <c r="AY74" s="125"/>
      <c r="AZ74" s="126">
        <f t="shared" ref="AZ74:AZ82" si="67">SUM(AS74:AY74)</f>
        <v>0</v>
      </c>
    </row>
    <row r="75" spans="2:52" s="182" customFormat="1" ht="15" customHeight="1">
      <c r="B75" s="183">
        <v>2</v>
      </c>
      <c r="C75" s="184" t="s">
        <v>170</v>
      </c>
      <c r="D75" s="120"/>
      <c r="E75" s="125"/>
      <c r="F75" s="125"/>
      <c r="G75" s="125"/>
      <c r="H75" s="125"/>
      <c r="I75" s="125"/>
      <c r="J75" s="125"/>
      <c r="K75" s="125"/>
      <c r="L75" s="125"/>
      <c r="M75" s="126">
        <f t="shared" ref="M75:M85" si="68">SUM(F75:L75)</f>
        <v>0</v>
      </c>
      <c r="N75" s="181"/>
      <c r="O75" s="183">
        <f>O74+1</f>
        <v>2</v>
      </c>
      <c r="P75" s="184" t="s">
        <v>171</v>
      </c>
      <c r="Q75" s="120"/>
      <c r="R75" s="125"/>
      <c r="S75" s="125"/>
      <c r="T75" s="125"/>
      <c r="U75" s="125"/>
      <c r="V75" s="125"/>
      <c r="W75" s="125"/>
      <c r="X75" s="125"/>
      <c r="Y75" s="126">
        <f t="shared" ref="Y75:Y81" si="69">SUM(S75:X75)</f>
        <v>0</v>
      </c>
      <c r="AA75" s="183">
        <f>AA74+1</f>
        <v>2</v>
      </c>
      <c r="AB75" s="184" t="s">
        <v>172</v>
      </c>
      <c r="AC75" s="120"/>
      <c r="AD75" s="125"/>
      <c r="AE75" s="125"/>
      <c r="AF75" s="125"/>
      <c r="AG75" s="125"/>
      <c r="AH75" s="125"/>
      <c r="AI75" s="125"/>
      <c r="AJ75" s="125"/>
      <c r="AK75" s="125"/>
      <c r="AL75" s="125"/>
      <c r="AM75" s="126">
        <f t="shared" si="66"/>
        <v>0</v>
      </c>
      <c r="AO75" s="183">
        <f>AO74+1</f>
        <v>2</v>
      </c>
      <c r="AP75" s="184" t="s">
        <v>173</v>
      </c>
      <c r="AQ75" s="120"/>
      <c r="AR75" s="125"/>
      <c r="AS75" s="125"/>
      <c r="AT75" s="125"/>
      <c r="AU75" s="125"/>
      <c r="AV75" s="125"/>
      <c r="AW75" s="125"/>
      <c r="AX75" s="125"/>
      <c r="AY75" s="125"/>
      <c r="AZ75" s="126">
        <f t="shared" si="67"/>
        <v>0</v>
      </c>
    </row>
    <row r="76" spans="2:52" s="182" customFormat="1" ht="15" customHeight="1">
      <c r="B76" s="183">
        <v>3</v>
      </c>
      <c r="C76" s="184" t="s">
        <v>174</v>
      </c>
      <c r="D76" s="120"/>
      <c r="E76" s="125"/>
      <c r="F76" s="125"/>
      <c r="G76" s="125"/>
      <c r="H76" s="125"/>
      <c r="I76" s="125"/>
      <c r="J76" s="125"/>
      <c r="K76" s="125"/>
      <c r="L76" s="125"/>
      <c r="M76" s="126">
        <f t="shared" si="68"/>
        <v>0</v>
      </c>
      <c r="N76" s="181"/>
      <c r="O76" s="183">
        <f t="shared" ref="O76:O81" si="70">O75+1</f>
        <v>3</v>
      </c>
      <c r="P76" s="184" t="s">
        <v>175</v>
      </c>
      <c r="Q76" s="120"/>
      <c r="R76" s="125"/>
      <c r="S76" s="125"/>
      <c r="T76" s="125"/>
      <c r="U76" s="125"/>
      <c r="V76" s="125"/>
      <c r="W76" s="125"/>
      <c r="X76" s="125"/>
      <c r="Y76" s="126">
        <f t="shared" si="69"/>
        <v>0</v>
      </c>
      <c r="AA76" s="183">
        <f t="shared" ref="AA76:AA87" si="71">AA75+1</f>
        <v>3</v>
      </c>
      <c r="AB76" s="184" t="s">
        <v>176</v>
      </c>
      <c r="AC76" s="120"/>
      <c r="AD76" s="125"/>
      <c r="AE76" s="125"/>
      <c r="AF76" s="125"/>
      <c r="AG76" s="125"/>
      <c r="AH76" s="125"/>
      <c r="AI76" s="125"/>
      <c r="AJ76" s="125"/>
      <c r="AK76" s="125"/>
      <c r="AL76" s="125"/>
      <c r="AM76" s="126">
        <f t="shared" si="66"/>
        <v>0</v>
      </c>
      <c r="AO76" s="183">
        <f t="shared" ref="AO76:AO82" si="72">AO75+1</f>
        <v>3</v>
      </c>
      <c r="AP76" s="184" t="s">
        <v>177</v>
      </c>
      <c r="AQ76" s="120"/>
      <c r="AR76" s="125"/>
      <c r="AS76" s="125"/>
      <c r="AT76" s="125"/>
      <c r="AU76" s="125"/>
      <c r="AV76" s="125"/>
      <c r="AW76" s="125"/>
      <c r="AX76" s="125"/>
      <c r="AY76" s="125"/>
      <c r="AZ76" s="126">
        <f t="shared" si="67"/>
        <v>0</v>
      </c>
    </row>
    <row r="77" spans="2:52" s="182" customFormat="1" ht="15" customHeight="1">
      <c r="B77" s="183">
        <v>4</v>
      </c>
      <c r="C77" s="184" t="s">
        <v>178</v>
      </c>
      <c r="D77" s="120"/>
      <c r="E77" s="125"/>
      <c r="F77" s="125"/>
      <c r="G77" s="125"/>
      <c r="H77" s="125"/>
      <c r="I77" s="125"/>
      <c r="J77" s="125"/>
      <c r="K77" s="125"/>
      <c r="L77" s="125"/>
      <c r="M77" s="126">
        <f t="shared" si="68"/>
        <v>0</v>
      </c>
      <c r="N77" s="181"/>
      <c r="O77" s="183">
        <f t="shared" si="70"/>
        <v>4</v>
      </c>
      <c r="P77" s="184" t="s">
        <v>179</v>
      </c>
      <c r="Q77" s="120"/>
      <c r="R77" s="125"/>
      <c r="S77" s="125"/>
      <c r="T77" s="125"/>
      <c r="U77" s="125"/>
      <c r="V77" s="125"/>
      <c r="W77" s="125"/>
      <c r="X77" s="125"/>
      <c r="Y77" s="126">
        <f t="shared" si="69"/>
        <v>0</v>
      </c>
      <c r="AA77" s="183">
        <f t="shared" si="71"/>
        <v>4</v>
      </c>
      <c r="AB77" s="184" t="s">
        <v>180</v>
      </c>
      <c r="AC77" s="120"/>
      <c r="AD77" s="125"/>
      <c r="AE77" s="125"/>
      <c r="AF77" s="125"/>
      <c r="AG77" s="125"/>
      <c r="AH77" s="125"/>
      <c r="AI77" s="125"/>
      <c r="AJ77" s="125"/>
      <c r="AK77" s="125"/>
      <c r="AL77" s="125"/>
      <c r="AM77" s="126">
        <f t="shared" si="66"/>
        <v>0</v>
      </c>
      <c r="AO77" s="183">
        <f t="shared" si="72"/>
        <v>4</v>
      </c>
      <c r="AP77" s="184" t="s">
        <v>181</v>
      </c>
      <c r="AQ77" s="120"/>
      <c r="AR77" s="125"/>
      <c r="AS77" s="125"/>
      <c r="AT77" s="125"/>
      <c r="AU77" s="125"/>
      <c r="AV77" s="125"/>
      <c r="AW77" s="125"/>
      <c r="AX77" s="125"/>
      <c r="AY77" s="125"/>
      <c r="AZ77" s="126">
        <f t="shared" si="67"/>
        <v>0</v>
      </c>
    </row>
    <row r="78" spans="2:52" s="182" customFormat="1" ht="15" customHeight="1">
      <c r="B78" s="183">
        <v>5</v>
      </c>
      <c r="C78" s="184" t="s">
        <v>182</v>
      </c>
      <c r="D78" s="120"/>
      <c r="E78" s="125"/>
      <c r="F78" s="125"/>
      <c r="G78" s="125"/>
      <c r="H78" s="125"/>
      <c r="I78" s="125"/>
      <c r="J78" s="125"/>
      <c r="K78" s="125"/>
      <c r="L78" s="125"/>
      <c r="M78" s="126">
        <f t="shared" si="68"/>
        <v>0</v>
      </c>
      <c r="N78" s="181"/>
      <c r="O78" s="183">
        <f t="shared" si="70"/>
        <v>5</v>
      </c>
      <c r="P78" s="184" t="s">
        <v>183</v>
      </c>
      <c r="Q78" s="120"/>
      <c r="R78" s="125"/>
      <c r="S78" s="125"/>
      <c r="T78" s="125"/>
      <c r="U78" s="125"/>
      <c r="V78" s="125"/>
      <c r="W78" s="125"/>
      <c r="X78" s="125"/>
      <c r="Y78" s="126">
        <f t="shared" si="69"/>
        <v>0</v>
      </c>
      <c r="AA78" s="183">
        <f t="shared" si="71"/>
        <v>5</v>
      </c>
      <c r="AB78" s="184" t="s">
        <v>184</v>
      </c>
      <c r="AC78" s="120"/>
      <c r="AD78" s="125"/>
      <c r="AE78" s="125"/>
      <c r="AF78" s="125"/>
      <c r="AG78" s="125"/>
      <c r="AH78" s="125"/>
      <c r="AI78" s="125"/>
      <c r="AJ78" s="125"/>
      <c r="AK78" s="125"/>
      <c r="AL78" s="125"/>
      <c r="AM78" s="126">
        <f t="shared" si="66"/>
        <v>0</v>
      </c>
      <c r="AO78" s="183">
        <f t="shared" si="72"/>
        <v>5</v>
      </c>
      <c r="AP78" s="184" t="s">
        <v>185</v>
      </c>
      <c r="AQ78" s="120"/>
      <c r="AR78" s="125"/>
      <c r="AS78" s="125"/>
      <c r="AT78" s="125"/>
      <c r="AU78" s="125"/>
      <c r="AV78" s="125"/>
      <c r="AW78" s="125"/>
      <c r="AX78" s="125"/>
      <c r="AY78" s="125"/>
      <c r="AZ78" s="126">
        <f t="shared" si="67"/>
        <v>0</v>
      </c>
    </row>
    <row r="79" spans="2:52" s="182" customFormat="1" ht="15" customHeight="1">
      <c r="B79" s="183">
        <v>6</v>
      </c>
      <c r="C79" s="184" t="s">
        <v>186</v>
      </c>
      <c r="D79" s="120"/>
      <c r="E79" s="125"/>
      <c r="F79" s="125"/>
      <c r="G79" s="125"/>
      <c r="H79" s="125"/>
      <c r="I79" s="125"/>
      <c r="J79" s="125"/>
      <c r="K79" s="125"/>
      <c r="L79" s="125"/>
      <c r="M79" s="126">
        <f t="shared" si="68"/>
        <v>0</v>
      </c>
      <c r="N79" s="181"/>
      <c r="O79" s="183">
        <f t="shared" si="70"/>
        <v>6</v>
      </c>
      <c r="P79" s="184" t="s">
        <v>187</v>
      </c>
      <c r="Q79" s="120"/>
      <c r="R79" s="125"/>
      <c r="S79" s="125"/>
      <c r="T79" s="125"/>
      <c r="U79" s="125"/>
      <c r="V79" s="125"/>
      <c r="W79" s="125"/>
      <c r="X79" s="125"/>
      <c r="Y79" s="126">
        <f t="shared" si="69"/>
        <v>0</v>
      </c>
      <c r="AA79" s="183">
        <f t="shared" si="71"/>
        <v>6</v>
      </c>
      <c r="AB79" s="184" t="s">
        <v>188</v>
      </c>
      <c r="AC79" s="120"/>
      <c r="AD79" s="125"/>
      <c r="AE79" s="125"/>
      <c r="AF79" s="125"/>
      <c r="AG79" s="125"/>
      <c r="AH79" s="125"/>
      <c r="AI79" s="125"/>
      <c r="AJ79" s="125"/>
      <c r="AK79" s="125"/>
      <c r="AL79" s="125"/>
      <c r="AM79" s="126">
        <f t="shared" si="66"/>
        <v>0</v>
      </c>
      <c r="AO79" s="183">
        <f t="shared" si="72"/>
        <v>6</v>
      </c>
      <c r="AP79" s="184" t="s">
        <v>189</v>
      </c>
      <c r="AQ79" s="120"/>
      <c r="AR79" s="125"/>
      <c r="AS79" s="125"/>
      <c r="AT79" s="125"/>
      <c r="AU79" s="125"/>
      <c r="AV79" s="125"/>
      <c r="AW79" s="125"/>
      <c r="AX79" s="125"/>
      <c r="AY79" s="125"/>
      <c r="AZ79" s="126">
        <f t="shared" si="67"/>
        <v>0</v>
      </c>
    </row>
    <row r="80" spans="2:52" s="167" customFormat="1" ht="15" customHeight="1">
      <c r="B80" s="183">
        <v>7</v>
      </c>
      <c r="C80" s="184" t="s">
        <v>190</v>
      </c>
      <c r="D80" s="120"/>
      <c r="E80" s="125"/>
      <c r="F80" s="125"/>
      <c r="G80" s="125"/>
      <c r="H80" s="125"/>
      <c r="I80" s="125"/>
      <c r="J80" s="125"/>
      <c r="K80" s="125"/>
      <c r="L80" s="125"/>
      <c r="M80" s="126">
        <f t="shared" si="68"/>
        <v>0</v>
      </c>
      <c r="N80" s="181"/>
      <c r="O80" s="183">
        <f t="shared" si="70"/>
        <v>7</v>
      </c>
      <c r="P80" s="184" t="s">
        <v>191</v>
      </c>
      <c r="Q80" s="120"/>
      <c r="R80" s="125"/>
      <c r="S80" s="125"/>
      <c r="T80" s="125"/>
      <c r="U80" s="125"/>
      <c r="V80" s="125"/>
      <c r="W80" s="125"/>
      <c r="X80" s="125"/>
      <c r="Y80" s="126">
        <f t="shared" si="69"/>
        <v>0</v>
      </c>
      <c r="AA80" s="183">
        <f t="shared" si="71"/>
        <v>7</v>
      </c>
      <c r="AB80" s="184" t="s">
        <v>192</v>
      </c>
      <c r="AC80" s="120"/>
      <c r="AD80" s="125"/>
      <c r="AE80" s="125"/>
      <c r="AF80" s="125"/>
      <c r="AG80" s="125"/>
      <c r="AH80" s="125"/>
      <c r="AI80" s="125"/>
      <c r="AJ80" s="125"/>
      <c r="AK80" s="125"/>
      <c r="AL80" s="125"/>
      <c r="AM80" s="126">
        <f t="shared" si="66"/>
        <v>0</v>
      </c>
      <c r="AO80" s="183">
        <f t="shared" si="72"/>
        <v>7</v>
      </c>
      <c r="AP80" s="184" t="s">
        <v>193</v>
      </c>
      <c r="AQ80" s="120"/>
      <c r="AR80" s="125"/>
      <c r="AS80" s="125"/>
      <c r="AT80" s="125"/>
      <c r="AU80" s="125"/>
      <c r="AV80" s="125"/>
      <c r="AW80" s="125"/>
      <c r="AX80" s="125"/>
      <c r="AY80" s="125"/>
      <c r="AZ80" s="126">
        <f t="shared" si="67"/>
        <v>0</v>
      </c>
    </row>
    <row r="81" spans="2:52" s="167" customFormat="1" ht="15" customHeight="1">
      <c r="B81" s="183">
        <v>8</v>
      </c>
      <c r="C81" s="184" t="s">
        <v>194</v>
      </c>
      <c r="D81" s="120"/>
      <c r="E81" s="125"/>
      <c r="F81" s="125"/>
      <c r="G81" s="125"/>
      <c r="H81" s="125"/>
      <c r="I81" s="125"/>
      <c r="J81" s="125"/>
      <c r="K81" s="125"/>
      <c r="L81" s="125"/>
      <c r="M81" s="126">
        <f t="shared" si="68"/>
        <v>0</v>
      </c>
      <c r="N81" s="181"/>
      <c r="O81" s="183">
        <f t="shared" si="70"/>
        <v>8</v>
      </c>
      <c r="P81" s="201" t="s">
        <v>195</v>
      </c>
      <c r="Q81" s="185">
        <f>SUM(Q74:Q80)</f>
        <v>0</v>
      </c>
      <c r="R81" s="186">
        <f t="shared" ref="R81" si="73">SUM(R74:R80)</f>
        <v>0</v>
      </c>
      <c r="S81" s="186">
        <f t="shared" ref="S81" si="74">SUM(S74:S80)</f>
        <v>0</v>
      </c>
      <c r="T81" s="186">
        <f t="shared" ref="T81" si="75">SUM(T74:T80)</f>
        <v>0</v>
      </c>
      <c r="U81" s="186">
        <f t="shared" ref="U81" si="76">SUM(U74:U80)</f>
        <v>0</v>
      </c>
      <c r="V81" s="186">
        <f t="shared" ref="V81" si="77">SUM(V74:V80)</f>
        <v>0</v>
      </c>
      <c r="W81" s="186">
        <f t="shared" ref="W81" si="78">SUM(W74:W80)</f>
        <v>0</v>
      </c>
      <c r="X81" s="186">
        <f t="shared" ref="X81" si="79">SUM(X74:X80)</f>
        <v>0</v>
      </c>
      <c r="Y81" s="186">
        <f t="shared" si="69"/>
        <v>0</v>
      </c>
      <c r="AA81" s="183">
        <f t="shared" si="71"/>
        <v>8</v>
      </c>
      <c r="AB81" s="184" t="s">
        <v>196</v>
      </c>
      <c r="AC81" s="120"/>
      <c r="AD81" s="125"/>
      <c r="AE81" s="125"/>
      <c r="AF81" s="125"/>
      <c r="AG81" s="125"/>
      <c r="AH81" s="125"/>
      <c r="AI81" s="125"/>
      <c r="AJ81" s="125"/>
      <c r="AK81" s="125"/>
      <c r="AL81" s="125"/>
      <c r="AM81" s="126">
        <f t="shared" si="66"/>
        <v>0</v>
      </c>
      <c r="AO81" s="183">
        <f t="shared" si="72"/>
        <v>8</v>
      </c>
      <c r="AP81" s="184" t="s">
        <v>197</v>
      </c>
      <c r="AQ81" s="120"/>
      <c r="AR81" s="125"/>
      <c r="AS81" s="125"/>
      <c r="AT81" s="125"/>
      <c r="AU81" s="125"/>
      <c r="AV81" s="125"/>
      <c r="AW81" s="125"/>
      <c r="AX81" s="125"/>
      <c r="AY81" s="125"/>
      <c r="AZ81" s="126">
        <f t="shared" si="67"/>
        <v>0</v>
      </c>
    </row>
    <row r="82" spans="2:52" s="182" customFormat="1" ht="15" customHeight="1">
      <c r="B82" s="183">
        <v>9</v>
      </c>
      <c r="C82" s="184" t="s">
        <v>198</v>
      </c>
      <c r="D82" s="120"/>
      <c r="E82" s="125"/>
      <c r="F82" s="125"/>
      <c r="G82" s="125"/>
      <c r="H82" s="125"/>
      <c r="I82" s="125"/>
      <c r="J82" s="125"/>
      <c r="K82" s="125"/>
      <c r="L82" s="125"/>
      <c r="M82" s="126">
        <f t="shared" si="68"/>
        <v>0</v>
      </c>
      <c r="N82" s="181"/>
      <c r="O82" s="187" t="s">
        <v>199</v>
      </c>
      <c r="AA82" s="183">
        <f t="shared" si="71"/>
        <v>9</v>
      </c>
      <c r="AB82" s="184" t="s">
        <v>200</v>
      </c>
      <c r="AC82" s="120"/>
      <c r="AD82" s="125"/>
      <c r="AE82" s="125"/>
      <c r="AF82" s="125"/>
      <c r="AG82" s="125"/>
      <c r="AH82" s="125"/>
      <c r="AI82" s="125"/>
      <c r="AJ82" s="125"/>
      <c r="AK82" s="125"/>
      <c r="AL82" s="125"/>
      <c r="AM82" s="126">
        <f t="shared" si="66"/>
        <v>0</v>
      </c>
      <c r="AO82" s="183">
        <f t="shared" si="72"/>
        <v>9</v>
      </c>
      <c r="AP82" s="201" t="s">
        <v>195</v>
      </c>
      <c r="AQ82" s="185">
        <f>SUM(AQ74:AQ81)</f>
        <v>0</v>
      </c>
      <c r="AR82" s="186">
        <f>SUM(AR74:AR81)</f>
        <v>0</v>
      </c>
      <c r="AS82" s="186">
        <f t="shared" ref="AS82" si="80">SUM(AS74:AS81)</f>
        <v>0</v>
      </c>
      <c r="AT82" s="186">
        <f t="shared" ref="AT82" si="81">SUM(AT74:AT81)</f>
        <v>0</v>
      </c>
      <c r="AU82" s="186">
        <f t="shared" ref="AU82" si="82">SUM(AU74:AU81)</f>
        <v>0</v>
      </c>
      <c r="AV82" s="186">
        <f t="shared" ref="AV82" si="83">SUM(AV74:AV81)</f>
        <v>0</v>
      </c>
      <c r="AW82" s="186">
        <f t="shared" ref="AW82" si="84">SUM(AW74:AW81)</f>
        <v>0</v>
      </c>
      <c r="AX82" s="186">
        <f t="shared" ref="AX82" si="85">SUM(AX74:AX81)</f>
        <v>0</v>
      </c>
      <c r="AY82" s="186">
        <f t="shared" ref="AY82" si="86">SUM(AY74:AY81)</f>
        <v>0</v>
      </c>
      <c r="AZ82" s="186">
        <f t="shared" si="67"/>
        <v>0</v>
      </c>
    </row>
    <row r="83" spans="2:52" s="182" customFormat="1" ht="15" customHeight="1">
      <c r="B83" s="183">
        <v>10</v>
      </c>
      <c r="C83" s="184" t="s">
        <v>201</v>
      </c>
      <c r="D83" s="120"/>
      <c r="E83" s="125"/>
      <c r="F83" s="125"/>
      <c r="G83" s="125"/>
      <c r="H83" s="125"/>
      <c r="I83" s="125"/>
      <c r="J83" s="125"/>
      <c r="K83" s="125"/>
      <c r="L83" s="125"/>
      <c r="M83" s="126">
        <f t="shared" si="68"/>
        <v>0</v>
      </c>
      <c r="N83" s="181"/>
      <c r="AA83" s="183">
        <f t="shared" si="71"/>
        <v>10</v>
      </c>
      <c r="AB83" s="184" t="s">
        <v>202</v>
      </c>
      <c r="AC83" s="120"/>
      <c r="AD83" s="125"/>
      <c r="AE83" s="125"/>
      <c r="AF83" s="125"/>
      <c r="AG83" s="125"/>
      <c r="AH83" s="125"/>
      <c r="AI83" s="125"/>
      <c r="AJ83" s="125"/>
      <c r="AK83" s="125"/>
      <c r="AL83" s="125"/>
      <c r="AM83" s="126">
        <f t="shared" si="66"/>
        <v>0</v>
      </c>
      <c r="AO83" s="202"/>
      <c r="AP83" s="202"/>
    </row>
    <row r="84" spans="2:52" s="182" customFormat="1" ht="15" customHeight="1">
      <c r="B84" s="183">
        <v>11</v>
      </c>
      <c r="C84" s="184" t="s">
        <v>203</v>
      </c>
      <c r="D84" s="120"/>
      <c r="E84" s="125"/>
      <c r="F84" s="125"/>
      <c r="G84" s="125"/>
      <c r="H84" s="125"/>
      <c r="I84" s="125"/>
      <c r="J84" s="125"/>
      <c r="K84" s="125"/>
      <c r="L84" s="125"/>
      <c r="M84" s="126">
        <f t="shared" si="68"/>
        <v>0</v>
      </c>
      <c r="N84" s="181"/>
      <c r="AA84" s="183">
        <f t="shared" si="71"/>
        <v>11</v>
      </c>
      <c r="AB84" s="184" t="s">
        <v>204</v>
      </c>
      <c r="AC84" s="120"/>
      <c r="AD84" s="125"/>
      <c r="AE84" s="125"/>
      <c r="AF84" s="125"/>
      <c r="AG84" s="125"/>
      <c r="AH84" s="125"/>
      <c r="AI84" s="125"/>
      <c r="AJ84" s="125"/>
      <c r="AK84" s="125"/>
      <c r="AL84" s="125"/>
      <c r="AM84" s="126">
        <f t="shared" si="66"/>
        <v>0</v>
      </c>
      <c r="AO84" s="183">
        <f>1+AO82</f>
        <v>10</v>
      </c>
      <c r="AP84" s="201" t="s">
        <v>205</v>
      </c>
      <c r="AQ84" s="185">
        <f>SUM(AQ74:AQ80)</f>
        <v>0</v>
      </c>
      <c r="AR84" s="186">
        <f>SUM(AR74:AR80)</f>
        <v>0</v>
      </c>
      <c r="AS84" s="186">
        <f t="shared" ref="AS84:AX84" si="87">SUM(AS74:AS80)</f>
        <v>0</v>
      </c>
      <c r="AT84" s="186">
        <f t="shared" si="87"/>
        <v>0</v>
      </c>
      <c r="AU84" s="186">
        <f t="shared" si="87"/>
        <v>0</v>
      </c>
      <c r="AV84" s="186">
        <f t="shared" si="87"/>
        <v>0</v>
      </c>
      <c r="AW84" s="186">
        <f t="shared" si="87"/>
        <v>0</v>
      </c>
      <c r="AX84" s="186">
        <f t="shared" si="87"/>
        <v>0</v>
      </c>
      <c r="AY84" s="186">
        <f>SUM(AY74:AY80)</f>
        <v>0</v>
      </c>
      <c r="AZ84" s="186">
        <f>SUM(AS84:AY84)</f>
        <v>0</v>
      </c>
    </row>
    <row r="85" spans="2:52" s="182" customFormat="1" ht="15" customHeight="1">
      <c r="B85" s="183">
        <v>12</v>
      </c>
      <c r="C85" s="184" t="s">
        <v>206</v>
      </c>
      <c r="D85" s="120"/>
      <c r="E85" s="125"/>
      <c r="F85" s="125"/>
      <c r="G85" s="125"/>
      <c r="H85" s="125"/>
      <c r="I85" s="125"/>
      <c r="J85" s="125"/>
      <c r="K85" s="125"/>
      <c r="L85" s="125"/>
      <c r="M85" s="126">
        <f t="shared" si="68"/>
        <v>0</v>
      </c>
      <c r="N85" s="181"/>
      <c r="AA85" s="183">
        <f t="shared" si="71"/>
        <v>12</v>
      </c>
      <c r="AB85" s="184" t="s">
        <v>207</v>
      </c>
      <c r="AC85" s="120"/>
      <c r="AD85" s="125"/>
      <c r="AE85" s="125"/>
      <c r="AF85" s="125"/>
      <c r="AG85" s="125"/>
      <c r="AH85" s="125"/>
      <c r="AI85" s="125"/>
      <c r="AJ85" s="125"/>
      <c r="AK85" s="125"/>
      <c r="AL85" s="125"/>
      <c r="AM85" s="126">
        <f t="shared" si="66"/>
        <v>0</v>
      </c>
      <c r="AO85" s="187" t="s">
        <v>199</v>
      </c>
    </row>
    <row r="86" spans="2:52" s="182" customFormat="1" ht="15" customHeight="1">
      <c r="B86" s="183">
        <v>13</v>
      </c>
      <c r="C86" s="201" t="s">
        <v>195</v>
      </c>
      <c r="D86" s="185">
        <f>SUM(D74:D85)</f>
        <v>0</v>
      </c>
      <c r="E86" s="186">
        <f>SUM(E74:E85)</f>
        <v>0</v>
      </c>
      <c r="F86" s="186">
        <f t="shared" ref="F86" si="88">SUM(F74:F85)</f>
        <v>0</v>
      </c>
      <c r="G86" s="186">
        <f t="shared" ref="G86" si="89">SUM(G74:G85)</f>
        <v>0</v>
      </c>
      <c r="H86" s="186">
        <f t="shared" ref="H86" si="90">SUM(H74:H85)</f>
        <v>0</v>
      </c>
      <c r="I86" s="186">
        <f t="shared" ref="I86" si="91">SUM(I74:I85)</f>
        <v>0</v>
      </c>
      <c r="J86" s="186">
        <f t="shared" ref="J86" si="92">SUM(J74:J85)</f>
        <v>0</v>
      </c>
      <c r="K86" s="186">
        <f t="shared" ref="K86" si="93">SUM(K74:K85)</f>
        <v>0</v>
      </c>
      <c r="L86" s="186">
        <f t="shared" ref="L86" si="94">SUM(L74:L85)</f>
        <v>0</v>
      </c>
      <c r="M86" s="186">
        <f>SUM(F86:L86)</f>
        <v>0</v>
      </c>
      <c r="N86" s="181"/>
      <c r="AA86" s="183">
        <f t="shared" si="71"/>
        <v>13</v>
      </c>
      <c r="AB86" s="188" t="s">
        <v>208</v>
      </c>
      <c r="AC86" s="120"/>
      <c r="AD86" s="125"/>
      <c r="AE86" s="125"/>
      <c r="AF86" s="125"/>
      <c r="AG86" s="125"/>
      <c r="AH86" s="125"/>
      <c r="AI86" s="125"/>
      <c r="AJ86" s="125"/>
      <c r="AK86" s="125"/>
      <c r="AL86" s="125"/>
      <c r="AM86" s="126">
        <f t="shared" si="66"/>
        <v>0</v>
      </c>
    </row>
    <row r="87" spans="2:52" s="182" customFormat="1" ht="15" customHeight="1">
      <c r="B87" s="202"/>
      <c r="C87" s="202"/>
      <c r="D87" s="189"/>
      <c r="E87" s="190"/>
      <c r="F87" s="190"/>
      <c r="G87" s="190"/>
      <c r="H87" s="190"/>
      <c r="I87" s="190"/>
      <c r="J87" s="190"/>
      <c r="K87" s="190"/>
      <c r="L87" s="190"/>
      <c r="M87" s="190"/>
      <c r="N87" s="181"/>
      <c r="AA87" s="183">
        <f t="shared" si="71"/>
        <v>14</v>
      </c>
      <c r="AB87" s="201" t="s">
        <v>195</v>
      </c>
      <c r="AC87" s="185">
        <f>SUM(AC74:AC86)</f>
        <v>0</v>
      </c>
      <c r="AD87" s="186">
        <f>SUM(AD74:AD86)</f>
        <v>0</v>
      </c>
      <c r="AE87" s="186">
        <f t="shared" ref="AE87" si="95">SUM(AE74:AE86)</f>
        <v>0</v>
      </c>
      <c r="AF87" s="186">
        <f t="shared" ref="AF87" si="96">SUM(AF74:AF86)</f>
        <v>0</v>
      </c>
      <c r="AG87" s="186">
        <f t="shared" ref="AG87" si="97">SUM(AG74:AG86)</f>
        <v>0</v>
      </c>
      <c r="AH87" s="186">
        <f t="shared" ref="AH87" si="98">SUM(AH74:AH86)</f>
        <v>0</v>
      </c>
      <c r="AI87" s="186">
        <f t="shared" ref="AI87" si="99">SUM(AI74:AI86)</f>
        <v>0</v>
      </c>
      <c r="AJ87" s="186">
        <f t="shared" ref="AJ87" si="100">SUM(AJ74:AJ86)</f>
        <v>0</v>
      </c>
      <c r="AK87" s="186">
        <f t="shared" ref="AK87" si="101">SUM(AK74:AK86)</f>
        <v>0</v>
      </c>
      <c r="AL87" s="186">
        <f t="shared" ref="AL87" si="102">SUM(AL74:AL86)</f>
        <v>0</v>
      </c>
      <c r="AM87" s="186">
        <f t="shared" si="66"/>
        <v>0</v>
      </c>
    </row>
    <row r="88" spans="2:52" s="182" customFormat="1" ht="15" customHeight="1">
      <c r="B88" s="183">
        <v>14</v>
      </c>
      <c r="C88" s="184" t="s">
        <v>166</v>
      </c>
      <c r="D88" s="191">
        <f>D74</f>
        <v>0</v>
      </c>
      <c r="E88" s="127">
        <f>E74</f>
        <v>0</v>
      </c>
      <c r="F88" s="127">
        <f t="shared" ref="F88:L88" si="103">F74</f>
        <v>0</v>
      </c>
      <c r="G88" s="127">
        <f t="shared" si="103"/>
        <v>0</v>
      </c>
      <c r="H88" s="127">
        <f t="shared" si="103"/>
        <v>0</v>
      </c>
      <c r="I88" s="127">
        <f t="shared" si="103"/>
        <v>0</v>
      </c>
      <c r="J88" s="127">
        <f t="shared" si="103"/>
        <v>0</v>
      </c>
      <c r="K88" s="127">
        <f t="shared" si="103"/>
        <v>0</v>
      </c>
      <c r="L88" s="127">
        <f t="shared" si="103"/>
        <v>0</v>
      </c>
      <c r="M88" s="126">
        <f t="shared" ref="M88:M94" si="104">SUM(F88:L88)</f>
        <v>0</v>
      </c>
      <c r="N88" s="181"/>
      <c r="AA88" s="187" t="s">
        <v>199</v>
      </c>
    </row>
    <row r="89" spans="2:52" s="182" customFormat="1" ht="15" customHeight="1">
      <c r="B89" s="183">
        <v>15</v>
      </c>
      <c r="C89" s="184" t="s">
        <v>209</v>
      </c>
      <c r="D89" s="191">
        <f>D75+D85</f>
        <v>0</v>
      </c>
      <c r="E89" s="127">
        <f>E75+E85</f>
        <v>0</v>
      </c>
      <c r="F89" s="127">
        <f t="shared" ref="F89:L89" si="105">F75+F85</f>
        <v>0</v>
      </c>
      <c r="G89" s="127">
        <f t="shared" si="105"/>
        <v>0</v>
      </c>
      <c r="H89" s="127">
        <f t="shared" si="105"/>
        <v>0</v>
      </c>
      <c r="I89" s="127">
        <f t="shared" si="105"/>
        <v>0</v>
      </c>
      <c r="J89" s="127">
        <f t="shared" si="105"/>
        <v>0</v>
      </c>
      <c r="K89" s="127">
        <f t="shared" si="105"/>
        <v>0</v>
      </c>
      <c r="L89" s="127">
        <f t="shared" si="105"/>
        <v>0</v>
      </c>
      <c r="M89" s="126">
        <f t="shared" si="104"/>
        <v>0</v>
      </c>
      <c r="N89" s="181"/>
    </row>
    <row r="90" spans="2:52" s="182" customFormat="1" ht="15" customHeight="1">
      <c r="B90" s="183">
        <v>16</v>
      </c>
      <c r="C90" s="184" t="s">
        <v>210</v>
      </c>
      <c r="D90" s="191">
        <f>D76+D77+D78</f>
        <v>0</v>
      </c>
      <c r="E90" s="127">
        <f>E76+E77+E78</f>
        <v>0</v>
      </c>
      <c r="F90" s="127">
        <f t="shared" ref="F90:L90" si="106">F76+F77+F78</f>
        <v>0</v>
      </c>
      <c r="G90" s="127">
        <f t="shared" si="106"/>
        <v>0</v>
      </c>
      <c r="H90" s="127">
        <f t="shared" si="106"/>
        <v>0</v>
      </c>
      <c r="I90" s="127">
        <f t="shared" si="106"/>
        <v>0</v>
      </c>
      <c r="J90" s="127">
        <f t="shared" si="106"/>
        <v>0</v>
      </c>
      <c r="K90" s="127">
        <f t="shared" si="106"/>
        <v>0</v>
      </c>
      <c r="L90" s="127">
        <f t="shared" si="106"/>
        <v>0</v>
      </c>
      <c r="M90" s="126">
        <f t="shared" si="104"/>
        <v>0</v>
      </c>
      <c r="N90" s="181"/>
    </row>
    <row r="91" spans="2:52" s="182" customFormat="1" ht="15" customHeight="1">
      <c r="B91" s="183">
        <v>17</v>
      </c>
      <c r="C91" s="184" t="s">
        <v>186</v>
      </c>
      <c r="D91" s="191">
        <f>D79</f>
        <v>0</v>
      </c>
      <c r="E91" s="127">
        <f>E79</f>
        <v>0</v>
      </c>
      <c r="F91" s="127">
        <f t="shared" ref="F91:L91" si="107">F79</f>
        <v>0</v>
      </c>
      <c r="G91" s="127">
        <f t="shared" si="107"/>
        <v>0</v>
      </c>
      <c r="H91" s="127">
        <f t="shared" si="107"/>
        <v>0</v>
      </c>
      <c r="I91" s="127">
        <f t="shared" si="107"/>
        <v>0</v>
      </c>
      <c r="J91" s="127">
        <f t="shared" si="107"/>
        <v>0</v>
      </c>
      <c r="K91" s="127">
        <f t="shared" si="107"/>
        <v>0</v>
      </c>
      <c r="L91" s="127">
        <f t="shared" si="107"/>
        <v>0</v>
      </c>
      <c r="M91" s="126">
        <f t="shared" si="104"/>
        <v>0</v>
      </c>
      <c r="N91" s="181"/>
    </row>
    <row r="92" spans="2:52" s="182" customFormat="1" ht="15" customHeight="1">
      <c r="B92" s="183">
        <v>18</v>
      </c>
      <c r="C92" s="184" t="s">
        <v>211</v>
      </c>
      <c r="D92" s="191">
        <f>D80+D81+D82+D83</f>
        <v>0</v>
      </c>
      <c r="E92" s="127">
        <f>E80+E81+E82+E83</f>
        <v>0</v>
      </c>
      <c r="F92" s="127">
        <f t="shared" ref="F92:L92" si="108">F80+F81+F82+F83</f>
        <v>0</v>
      </c>
      <c r="G92" s="127">
        <f t="shared" si="108"/>
        <v>0</v>
      </c>
      <c r="H92" s="127">
        <f t="shared" si="108"/>
        <v>0</v>
      </c>
      <c r="I92" s="127">
        <f t="shared" si="108"/>
        <v>0</v>
      </c>
      <c r="J92" s="127">
        <f t="shared" si="108"/>
        <v>0</v>
      </c>
      <c r="K92" s="127">
        <f t="shared" si="108"/>
        <v>0</v>
      </c>
      <c r="L92" s="127">
        <f t="shared" si="108"/>
        <v>0</v>
      </c>
      <c r="M92" s="126">
        <f t="shared" si="104"/>
        <v>0</v>
      </c>
      <c r="N92" s="181"/>
    </row>
    <row r="93" spans="2:52" s="182" customFormat="1" ht="15" customHeight="1">
      <c r="B93" s="183">
        <v>19</v>
      </c>
      <c r="C93" s="184" t="s">
        <v>203</v>
      </c>
      <c r="D93" s="191">
        <f>D84</f>
        <v>0</v>
      </c>
      <c r="E93" s="127">
        <f>E84</f>
        <v>0</v>
      </c>
      <c r="F93" s="127">
        <f t="shared" ref="F93:L93" si="109">F84</f>
        <v>0</v>
      </c>
      <c r="G93" s="127">
        <f t="shared" si="109"/>
        <v>0</v>
      </c>
      <c r="H93" s="127">
        <f t="shared" si="109"/>
        <v>0</v>
      </c>
      <c r="I93" s="127">
        <f t="shared" si="109"/>
        <v>0</v>
      </c>
      <c r="J93" s="127">
        <f t="shared" si="109"/>
        <v>0</v>
      </c>
      <c r="K93" s="127">
        <f t="shared" si="109"/>
        <v>0</v>
      </c>
      <c r="L93" s="127">
        <f t="shared" si="109"/>
        <v>0</v>
      </c>
      <c r="M93" s="126">
        <f t="shared" si="104"/>
        <v>0</v>
      </c>
      <c r="N93" s="181"/>
    </row>
    <row r="94" spans="2:52" s="182" customFormat="1" ht="15" customHeight="1">
      <c r="B94" s="183">
        <v>20</v>
      </c>
      <c r="C94" s="201" t="s">
        <v>195</v>
      </c>
      <c r="D94" s="185">
        <f t="shared" ref="D94:L94" si="110">SUM(D88:D93)</f>
        <v>0</v>
      </c>
      <c r="E94" s="186">
        <f t="shared" si="110"/>
        <v>0</v>
      </c>
      <c r="F94" s="186">
        <f t="shared" si="110"/>
        <v>0</v>
      </c>
      <c r="G94" s="186">
        <f t="shared" si="110"/>
        <v>0</v>
      </c>
      <c r="H94" s="186">
        <f t="shared" si="110"/>
        <v>0</v>
      </c>
      <c r="I94" s="186">
        <f t="shared" si="110"/>
        <v>0</v>
      </c>
      <c r="J94" s="186">
        <f t="shared" si="110"/>
        <v>0</v>
      </c>
      <c r="K94" s="186">
        <f t="shared" si="110"/>
        <v>0</v>
      </c>
      <c r="L94" s="186">
        <f t="shared" si="110"/>
        <v>0</v>
      </c>
      <c r="M94" s="186">
        <f t="shared" si="104"/>
        <v>0</v>
      </c>
      <c r="N94" s="181"/>
    </row>
    <row r="95" spans="2:52" s="182" customFormat="1" ht="15" customHeight="1">
      <c r="B95" s="187" t="s">
        <v>199</v>
      </c>
      <c r="N95" s="181"/>
    </row>
    <row r="96" spans="2:52" s="182" customFormat="1" ht="15" customHeight="1">
      <c r="N96" s="181"/>
    </row>
    <row r="97" spans="2:52" s="182" customFormat="1" ht="15" customHeight="1">
      <c r="N97" s="181"/>
    </row>
    <row r="98" spans="2:52" s="167" customFormat="1" ht="18" customHeight="1">
      <c r="B98" s="161" t="s">
        <v>58</v>
      </c>
      <c r="C98" s="162"/>
      <c r="D98" s="162"/>
      <c r="E98" s="162"/>
      <c r="F98" s="162"/>
      <c r="G98" s="162"/>
      <c r="H98" s="162"/>
      <c r="I98" s="162"/>
      <c r="J98" s="162"/>
      <c r="K98" s="162"/>
      <c r="L98" s="162"/>
      <c r="M98" s="163"/>
      <c r="N98" s="164"/>
      <c r="O98" s="161" t="s">
        <v>58</v>
      </c>
      <c r="P98" s="162"/>
      <c r="Q98" s="162"/>
      <c r="R98" s="162"/>
      <c r="S98" s="162"/>
      <c r="T98" s="162"/>
      <c r="U98" s="162"/>
      <c r="V98" s="162"/>
      <c r="W98" s="162"/>
      <c r="X98" s="162"/>
      <c r="Y98" s="163"/>
      <c r="AA98" s="161" t="s">
        <v>58</v>
      </c>
      <c r="AB98" s="162"/>
      <c r="AC98" s="162"/>
      <c r="AD98" s="162"/>
      <c r="AE98" s="162"/>
      <c r="AF98" s="162"/>
      <c r="AG98" s="162"/>
      <c r="AH98" s="162"/>
      <c r="AI98" s="162"/>
      <c r="AJ98" s="162"/>
      <c r="AK98" s="162"/>
      <c r="AL98" s="162"/>
      <c r="AM98" s="163"/>
      <c r="AO98" s="161" t="s">
        <v>58</v>
      </c>
      <c r="AP98" s="162"/>
      <c r="AQ98" s="162"/>
      <c r="AR98" s="162"/>
      <c r="AS98" s="162"/>
      <c r="AT98" s="162"/>
      <c r="AU98" s="162"/>
      <c r="AV98" s="162"/>
      <c r="AW98" s="162"/>
      <c r="AX98" s="162"/>
      <c r="AY98" s="162"/>
      <c r="AZ98" s="163"/>
    </row>
    <row r="99" spans="2:52" s="167" customFormat="1" ht="18" customHeight="1">
      <c r="B99" s="172"/>
      <c r="C99" s="172"/>
      <c r="D99" s="173" t="s">
        <v>136</v>
      </c>
      <c r="E99" s="163" t="s">
        <v>137</v>
      </c>
      <c r="F99" s="174" t="s">
        <v>138</v>
      </c>
      <c r="G99" s="175"/>
      <c r="H99" s="175"/>
      <c r="I99" s="176"/>
      <c r="J99" s="176"/>
      <c r="K99" s="176"/>
      <c r="L99" s="176"/>
      <c r="M99" s="176"/>
      <c r="N99" s="164"/>
      <c r="O99" s="172"/>
      <c r="P99" s="172"/>
      <c r="Q99" s="173" t="s">
        <v>136</v>
      </c>
      <c r="R99" s="163" t="s">
        <v>137</v>
      </c>
      <c r="S99" s="161" t="s">
        <v>138</v>
      </c>
      <c r="T99" s="165"/>
      <c r="U99" s="165"/>
      <c r="V99" s="166"/>
      <c r="W99" s="166"/>
      <c r="X99" s="166"/>
      <c r="Y99" s="166"/>
      <c r="AA99" s="172"/>
      <c r="AB99" s="172"/>
      <c r="AC99" s="173" t="s">
        <v>136</v>
      </c>
      <c r="AD99" s="163" t="s">
        <v>137</v>
      </c>
      <c r="AE99" s="161" t="s">
        <v>138</v>
      </c>
      <c r="AF99" s="165"/>
      <c r="AG99" s="165"/>
      <c r="AH99" s="166"/>
      <c r="AI99" s="166"/>
      <c r="AJ99" s="166"/>
      <c r="AK99" s="166"/>
      <c r="AL99" s="166"/>
      <c r="AM99" s="166"/>
      <c r="AO99" s="172"/>
      <c r="AP99" s="172"/>
      <c r="AQ99" s="173" t="s">
        <v>136</v>
      </c>
      <c r="AR99" s="163" t="s">
        <v>137</v>
      </c>
      <c r="AS99" s="161" t="s">
        <v>138</v>
      </c>
      <c r="AT99" s="165"/>
      <c r="AU99" s="165"/>
      <c r="AV99" s="166"/>
      <c r="AW99" s="166"/>
      <c r="AX99" s="166"/>
      <c r="AY99" s="166"/>
      <c r="AZ99" s="166"/>
    </row>
    <row r="100" spans="2:52" s="182" customFormat="1" ht="39" customHeight="1">
      <c r="B100" s="177" t="s">
        <v>139</v>
      </c>
      <c r="C100" s="177" t="s">
        <v>140</v>
      </c>
      <c r="D100" s="178" t="s">
        <v>60</v>
      </c>
      <c r="E100" s="179" t="s">
        <v>62</v>
      </c>
      <c r="F100" s="180" t="s">
        <v>141</v>
      </c>
      <c r="G100" s="180" t="s">
        <v>142</v>
      </c>
      <c r="H100" s="180" t="s">
        <v>143</v>
      </c>
      <c r="I100" s="180" t="s">
        <v>144</v>
      </c>
      <c r="J100" s="180" t="s">
        <v>145</v>
      </c>
      <c r="K100" s="180" t="s">
        <v>146</v>
      </c>
      <c r="L100" s="180" t="s">
        <v>147</v>
      </c>
      <c r="M100" s="180" t="s">
        <v>148</v>
      </c>
      <c r="N100" s="181"/>
      <c r="O100" s="177" t="s">
        <v>139</v>
      </c>
      <c r="P100" s="177" t="s">
        <v>140</v>
      </c>
      <c r="Q100" s="178" t="s">
        <v>60</v>
      </c>
      <c r="R100" s="179" t="s">
        <v>62</v>
      </c>
      <c r="S100" s="180" t="s">
        <v>141</v>
      </c>
      <c r="T100" s="180" t="s">
        <v>142</v>
      </c>
      <c r="U100" s="180" t="s">
        <v>143</v>
      </c>
      <c r="V100" s="180" t="s">
        <v>146</v>
      </c>
      <c r="W100" s="180" t="s">
        <v>147</v>
      </c>
      <c r="X100" s="180" t="s">
        <v>149</v>
      </c>
      <c r="Y100" s="180" t="s">
        <v>148</v>
      </c>
      <c r="AA100" s="177" t="s">
        <v>139</v>
      </c>
      <c r="AB100" s="177" t="s">
        <v>140</v>
      </c>
      <c r="AC100" s="178" t="s">
        <v>60</v>
      </c>
      <c r="AD100" s="179" t="s">
        <v>62</v>
      </c>
      <c r="AE100" s="180" t="s">
        <v>141</v>
      </c>
      <c r="AF100" s="180" t="s">
        <v>142</v>
      </c>
      <c r="AG100" s="180" t="s">
        <v>143</v>
      </c>
      <c r="AH100" s="180" t="s">
        <v>144</v>
      </c>
      <c r="AI100" s="180" t="s">
        <v>145</v>
      </c>
      <c r="AJ100" s="180" t="s">
        <v>150</v>
      </c>
      <c r="AK100" s="180" t="s">
        <v>146</v>
      </c>
      <c r="AL100" s="180" t="s">
        <v>147</v>
      </c>
      <c r="AM100" s="180" t="s">
        <v>148</v>
      </c>
      <c r="AO100" s="177" t="s">
        <v>139</v>
      </c>
      <c r="AP100" s="177" t="s">
        <v>140</v>
      </c>
      <c r="AQ100" s="178" t="s">
        <v>60</v>
      </c>
      <c r="AR100" s="179" t="s">
        <v>62</v>
      </c>
      <c r="AS100" s="180" t="s">
        <v>141</v>
      </c>
      <c r="AT100" s="180" t="s">
        <v>142</v>
      </c>
      <c r="AU100" s="180" t="s">
        <v>143</v>
      </c>
      <c r="AV100" s="180" t="s">
        <v>144</v>
      </c>
      <c r="AW100" s="180" t="s">
        <v>145</v>
      </c>
      <c r="AX100" s="180" t="s">
        <v>146</v>
      </c>
      <c r="AY100" s="180" t="s">
        <v>147</v>
      </c>
      <c r="AZ100" s="180" t="s">
        <v>148</v>
      </c>
    </row>
    <row r="101" spans="2:52" s="182" customFormat="1" ht="18" customHeight="1">
      <c r="B101" s="180" t="s">
        <v>151</v>
      </c>
      <c r="C101" s="180" t="s">
        <v>152</v>
      </c>
      <c r="D101" s="178" t="s">
        <v>153</v>
      </c>
      <c r="E101" s="178" t="s">
        <v>154</v>
      </c>
      <c r="F101" s="180" t="s">
        <v>155</v>
      </c>
      <c r="G101" s="180" t="s">
        <v>156</v>
      </c>
      <c r="H101" s="180" t="s">
        <v>157</v>
      </c>
      <c r="I101" s="180" t="s">
        <v>158</v>
      </c>
      <c r="J101" s="180" t="s">
        <v>159</v>
      </c>
      <c r="K101" s="180" t="s">
        <v>160</v>
      </c>
      <c r="L101" s="180" t="s">
        <v>161</v>
      </c>
      <c r="M101" s="180" t="s">
        <v>162</v>
      </c>
      <c r="N101" s="181"/>
      <c r="O101" s="180" t="s">
        <v>151</v>
      </c>
      <c r="P101" s="180" t="s">
        <v>152</v>
      </c>
      <c r="Q101" s="180" t="s">
        <v>153</v>
      </c>
      <c r="R101" s="180" t="s">
        <v>154</v>
      </c>
      <c r="S101" s="180" t="s">
        <v>155</v>
      </c>
      <c r="T101" s="180" t="s">
        <v>156</v>
      </c>
      <c r="U101" s="180" t="s">
        <v>157</v>
      </c>
      <c r="V101" s="180" t="s">
        <v>158</v>
      </c>
      <c r="W101" s="180" t="s">
        <v>159</v>
      </c>
      <c r="X101" s="180" t="s">
        <v>160</v>
      </c>
      <c r="Y101" s="180" t="s">
        <v>163</v>
      </c>
      <c r="AA101" s="180" t="s">
        <v>151</v>
      </c>
      <c r="AB101" s="180" t="s">
        <v>152</v>
      </c>
      <c r="AC101" s="180" t="s">
        <v>153</v>
      </c>
      <c r="AD101" s="180" t="s">
        <v>154</v>
      </c>
      <c r="AE101" s="180" t="s">
        <v>155</v>
      </c>
      <c r="AF101" s="180" t="s">
        <v>156</v>
      </c>
      <c r="AG101" s="180" t="s">
        <v>157</v>
      </c>
      <c r="AH101" s="180" t="s">
        <v>158</v>
      </c>
      <c r="AI101" s="180" t="s">
        <v>159</v>
      </c>
      <c r="AJ101" s="180" t="s">
        <v>160</v>
      </c>
      <c r="AK101" s="180" t="s">
        <v>161</v>
      </c>
      <c r="AL101" s="180" t="s">
        <v>164</v>
      </c>
      <c r="AM101" s="180" t="s">
        <v>165</v>
      </c>
      <c r="AO101" s="180" t="s">
        <v>151</v>
      </c>
      <c r="AP101" s="180" t="s">
        <v>152</v>
      </c>
      <c r="AQ101" s="180" t="s">
        <v>153</v>
      </c>
      <c r="AR101" s="180" t="s">
        <v>154</v>
      </c>
      <c r="AS101" s="180" t="s">
        <v>155</v>
      </c>
      <c r="AT101" s="180" t="s">
        <v>156</v>
      </c>
      <c r="AU101" s="180" t="s">
        <v>157</v>
      </c>
      <c r="AV101" s="180" t="s">
        <v>158</v>
      </c>
      <c r="AW101" s="180" t="s">
        <v>159</v>
      </c>
      <c r="AX101" s="180" t="s">
        <v>160</v>
      </c>
      <c r="AY101" s="180" t="s">
        <v>161</v>
      </c>
      <c r="AZ101" s="180" t="s">
        <v>162</v>
      </c>
    </row>
    <row r="102" spans="2:52" s="182" customFormat="1" ht="15" customHeight="1">
      <c r="B102" s="183">
        <v>1</v>
      </c>
      <c r="C102" s="184" t="s">
        <v>166</v>
      </c>
      <c r="D102" s="120"/>
      <c r="E102" s="125"/>
      <c r="F102" s="125"/>
      <c r="G102" s="125"/>
      <c r="H102" s="125"/>
      <c r="I102" s="125"/>
      <c r="J102" s="125"/>
      <c r="K102" s="125"/>
      <c r="L102" s="125"/>
      <c r="M102" s="126">
        <f>SUM(F102:L102)</f>
        <v>0</v>
      </c>
      <c r="N102" s="181"/>
      <c r="O102" s="183">
        <v>1</v>
      </c>
      <c r="P102" s="184" t="s">
        <v>167</v>
      </c>
      <c r="Q102" s="120"/>
      <c r="R102" s="125"/>
      <c r="S102" s="125"/>
      <c r="T102" s="125"/>
      <c r="U102" s="125"/>
      <c r="V102" s="125"/>
      <c r="W102" s="125"/>
      <c r="X102" s="125"/>
      <c r="Y102" s="126">
        <f>SUM(S102:X102)</f>
        <v>0</v>
      </c>
      <c r="AA102" s="183">
        <v>1</v>
      </c>
      <c r="AB102" s="184" t="s">
        <v>168</v>
      </c>
      <c r="AC102" s="120"/>
      <c r="AD102" s="125"/>
      <c r="AE102" s="125"/>
      <c r="AF102" s="125"/>
      <c r="AG102" s="125"/>
      <c r="AH102" s="125"/>
      <c r="AI102" s="125"/>
      <c r="AJ102" s="125"/>
      <c r="AK102" s="125"/>
      <c r="AL102" s="125"/>
      <c r="AM102" s="126">
        <f t="shared" ref="AM102:AM115" si="111">SUM(AE102:AL102)</f>
        <v>0</v>
      </c>
      <c r="AO102" s="183">
        <v>1</v>
      </c>
      <c r="AP102" s="184" t="s">
        <v>169</v>
      </c>
      <c r="AQ102" s="120"/>
      <c r="AR102" s="125"/>
      <c r="AS102" s="125"/>
      <c r="AT102" s="125"/>
      <c r="AU102" s="125"/>
      <c r="AV102" s="125"/>
      <c r="AW102" s="125"/>
      <c r="AX102" s="125"/>
      <c r="AY102" s="125"/>
      <c r="AZ102" s="126">
        <f t="shared" ref="AZ102:AZ110" si="112">SUM(AS102:AY102)</f>
        <v>0</v>
      </c>
    </row>
    <row r="103" spans="2:52" s="182" customFormat="1" ht="15" customHeight="1">
      <c r="B103" s="183">
        <v>2</v>
      </c>
      <c r="C103" s="184" t="s">
        <v>170</v>
      </c>
      <c r="D103" s="120"/>
      <c r="E103" s="125"/>
      <c r="F103" s="125"/>
      <c r="G103" s="125"/>
      <c r="H103" s="125"/>
      <c r="I103" s="125"/>
      <c r="J103" s="125"/>
      <c r="K103" s="125"/>
      <c r="L103" s="125"/>
      <c r="M103" s="126">
        <f t="shared" ref="M103:M113" si="113">SUM(F103:L103)</f>
        <v>0</v>
      </c>
      <c r="N103" s="181"/>
      <c r="O103" s="183">
        <f>O102+1</f>
        <v>2</v>
      </c>
      <c r="P103" s="184" t="s">
        <v>171</v>
      </c>
      <c r="Q103" s="120"/>
      <c r="R103" s="125"/>
      <c r="S103" s="125"/>
      <c r="T103" s="125"/>
      <c r="U103" s="125"/>
      <c r="V103" s="125"/>
      <c r="W103" s="125"/>
      <c r="X103" s="125"/>
      <c r="Y103" s="126">
        <f t="shared" ref="Y103:Y109" si="114">SUM(S103:X103)</f>
        <v>0</v>
      </c>
      <c r="AA103" s="183">
        <f>AA102+1</f>
        <v>2</v>
      </c>
      <c r="AB103" s="184" t="s">
        <v>172</v>
      </c>
      <c r="AC103" s="120"/>
      <c r="AD103" s="125"/>
      <c r="AE103" s="125"/>
      <c r="AF103" s="125"/>
      <c r="AG103" s="125"/>
      <c r="AH103" s="125"/>
      <c r="AI103" s="125"/>
      <c r="AJ103" s="125"/>
      <c r="AK103" s="125"/>
      <c r="AL103" s="125"/>
      <c r="AM103" s="126">
        <f t="shared" si="111"/>
        <v>0</v>
      </c>
      <c r="AO103" s="183">
        <f>AO102+1</f>
        <v>2</v>
      </c>
      <c r="AP103" s="184" t="s">
        <v>173</v>
      </c>
      <c r="AQ103" s="120"/>
      <c r="AR103" s="125"/>
      <c r="AS103" s="125"/>
      <c r="AT103" s="125"/>
      <c r="AU103" s="125"/>
      <c r="AV103" s="125"/>
      <c r="AW103" s="125"/>
      <c r="AX103" s="125"/>
      <c r="AY103" s="125"/>
      <c r="AZ103" s="126">
        <f t="shared" si="112"/>
        <v>0</v>
      </c>
    </row>
    <row r="104" spans="2:52" s="182" customFormat="1" ht="15" customHeight="1">
      <c r="B104" s="183">
        <v>3</v>
      </c>
      <c r="C104" s="184" t="s">
        <v>174</v>
      </c>
      <c r="D104" s="120"/>
      <c r="E104" s="125"/>
      <c r="F104" s="125"/>
      <c r="G104" s="125"/>
      <c r="H104" s="125"/>
      <c r="I104" s="125"/>
      <c r="J104" s="125"/>
      <c r="K104" s="125"/>
      <c r="L104" s="125"/>
      <c r="M104" s="126">
        <f t="shared" si="113"/>
        <v>0</v>
      </c>
      <c r="N104" s="181"/>
      <c r="O104" s="183">
        <f t="shared" ref="O104:O109" si="115">O103+1</f>
        <v>3</v>
      </c>
      <c r="P104" s="184" t="s">
        <v>175</v>
      </c>
      <c r="Q104" s="120"/>
      <c r="R104" s="125"/>
      <c r="S104" s="125"/>
      <c r="T104" s="125"/>
      <c r="U104" s="125"/>
      <c r="V104" s="125"/>
      <c r="W104" s="125"/>
      <c r="X104" s="125"/>
      <c r="Y104" s="126">
        <f t="shared" si="114"/>
        <v>0</v>
      </c>
      <c r="AA104" s="183">
        <f t="shared" ref="AA104:AA115" si="116">AA103+1</f>
        <v>3</v>
      </c>
      <c r="AB104" s="184" t="s">
        <v>176</v>
      </c>
      <c r="AC104" s="120"/>
      <c r="AD104" s="125"/>
      <c r="AE104" s="125"/>
      <c r="AF104" s="125"/>
      <c r="AG104" s="125"/>
      <c r="AH104" s="125"/>
      <c r="AI104" s="125"/>
      <c r="AJ104" s="125"/>
      <c r="AK104" s="125"/>
      <c r="AL104" s="125"/>
      <c r="AM104" s="126">
        <f t="shared" si="111"/>
        <v>0</v>
      </c>
      <c r="AO104" s="183">
        <f t="shared" ref="AO104:AO110" si="117">AO103+1</f>
        <v>3</v>
      </c>
      <c r="AP104" s="184" t="s">
        <v>177</v>
      </c>
      <c r="AQ104" s="120"/>
      <c r="AR104" s="125"/>
      <c r="AS104" s="125"/>
      <c r="AT104" s="125"/>
      <c r="AU104" s="125"/>
      <c r="AV104" s="125"/>
      <c r="AW104" s="125"/>
      <c r="AX104" s="125"/>
      <c r="AY104" s="125"/>
      <c r="AZ104" s="126">
        <f t="shared" si="112"/>
        <v>0</v>
      </c>
    </row>
    <row r="105" spans="2:52" s="182" customFormat="1" ht="15" customHeight="1">
      <c r="B105" s="183">
        <v>4</v>
      </c>
      <c r="C105" s="184" t="s">
        <v>178</v>
      </c>
      <c r="D105" s="120"/>
      <c r="E105" s="125"/>
      <c r="F105" s="125"/>
      <c r="G105" s="125"/>
      <c r="H105" s="125"/>
      <c r="I105" s="125"/>
      <c r="J105" s="125"/>
      <c r="K105" s="125"/>
      <c r="L105" s="125"/>
      <c r="M105" s="126">
        <f t="shared" si="113"/>
        <v>0</v>
      </c>
      <c r="N105" s="181"/>
      <c r="O105" s="183">
        <f t="shared" si="115"/>
        <v>4</v>
      </c>
      <c r="P105" s="184" t="s">
        <v>179</v>
      </c>
      <c r="Q105" s="120"/>
      <c r="R105" s="125"/>
      <c r="S105" s="125"/>
      <c r="T105" s="125"/>
      <c r="U105" s="125"/>
      <c r="V105" s="125"/>
      <c r="W105" s="125"/>
      <c r="X105" s="125"/>
      <c r="Y105" s="126">
        <f t="shared" si="114"/>
        <v>0</v>
      </c>
      <c r="AA105" s="183">
        <f t="shared" si="116"/>
        <v>4</v>
      </c>
      <c r="AB105" s="184" t="s">
        <v>180</v>
      </c>
      <c r="AC105" s="120"/>
      <c r="AD105" s="125"/>
      <c r="AE105" s="125"/>
      <c r="AF105" s="125"/>
      <c r="AG105" s="125"/>
      <c r="AH105" s="125"/>
      <c r="AI105" s="125"/>
      <c r="AJ105" s="125"/>
      <c r="AK105" s="125"/>
      <c r="AL105" s="125"/>
      <c r="AM105" s="126">
        <f t="shared" si="111"/>
        <v>0</v>
      </c>
      <c r="AO105" s="183">
        <f t="shared" si="117"/>
        <v>4</v>
      </c>
      <c r="AP105" s="184" t="s">
        <v>181</v>
      </c>
      <c r="AQ105" s="120"/>
      <c r="AR105" s="125"/>
      <c r="AS105" s="125"/>
      <c r="AT105" s="125"/>
      <c r="AU105" s="125"/>
      <c r="AV105" s="125"/>
      <c r="AW105" s="125"/>
      <c r="AX105" s="125"/>
      <c r="AY105" s="125"/>
      <c r="AZ105" s="126">
        <f t="shared" si="112"/>
        <v>0</v>
      </c>
    </row>
    <row r="106" spans="2:52" s="182" customFormat="1" ht="15" customHeight="1">
      <c r="B106" s="183">
        <v>5</v>
      </c>
      <c r="C106" s="184" t="s">
        <v>182</v>
      </c>
      <c r="D106" s="120"/>
      <c r="E106" s="125"/>
      <c r="F106" s="125"/>
      <c r="G106" s="125"/>
      <c r="H106" s="125"/>
      <c r="I106" s="125"/>
      <c r="J106" s="125"/>
      <c r="K106" s="125"/>
      <c r="L106" s="125"/>
      <c r="M106" s="126">
        <f t="shared" si="113"/>
        <v>0</v>
      </c>
      <c r="N106" s="181"/>
      <c r="O106" s="183">
        <f t="shared" si="115"/>
        <v>5</v>
      </c>
      <c r="P106" s="184" t="s">
        <v>183</v>
      </c>
      <c r="Q106" s="120"/>
      <c r="R106" s="125"/>
      <c r="S106" s="125"/>
      <c r="T106" s="125"/>
      <c r="U106" s="125"/>
      <c r="V106" s="125"/>
      <c r="W106" s="125"/>
      <c r="X106" s="125"/>
      <c r="Y106" s="126">
        <f t="shared" si="114"/>
        <v>0</v>
      </c>
      <c r="AA106" s="183">
        <f t="shared" si="116"/>
        <v>5</v>
      </c>
      <c r="AB106" s="184" t="s">
        <v>184</v>
      </c>
      <c r="AC106" s="120"/>
      <c r="AD106" s="125"/>
      <c r="AE106" s="125"/>
      <c r="AF106" s="125"/>
      <c r="AG106" s="125"/>
      <c r="AH106" s="125"/>
      <c r="AI106" s="125"/>
      <c r="AJ106" s="125"/>
      <c r="AK106" s="125"/>
      <c r="AL106" s="125"/>
      <c r="AM106" s="126">
        <f t="shared" si="111"/>
        <v>0</v>
      </c>
      <c r="AO106" s="183">
        <f t="shared" si="117"/>
        <v>5</v>
      </c>
      <c r="AP106" s="184" t="s">
        <v>185</v>
      </c>
      <c r="AQ106" s="120"/>
      <c r="AR106" s="125"/>
      <c r="AS106" s="125"/>
      <c r="AT106" s="125"/>
      <c r="AU106" s="125"/>
      <c r="AV106" s="125"/>
      <c r="AW106" s="125"/>
      <c r="AX106" s="125"/>
      <c r="AY106" s="125"/>
      <c r="AZ106" s="126">
        <f t="shared" si="112"/>
        <v>0</v>
      </c>
    </row>
    <row r="107" spans="2:52" s="182" customFormat="1" ht="15" customHeight="1">
      <c r="B107" s="183">
        <v>6</v>
      </c>
      <c r="C107" s="184" t="s">
        <v>186</v>
      </c>
      <c r="D107" s="120"/>
      <c r="E107" s="125"/>
      <c r="F107" s="125"/>
      <c r="G107" s="125"/>
      <c r="H107" s="125"/>
      <c r="I107" s="125"/>
      <c r="J107" s="125"/>
      <c r="K107" s="125"/>
      <c r="L107" s="125"/>
      <c r="M107" s="126">
        <f t="shared" si="113"/>
        <v>0</v>
      </c>
      <c r="N107" s="181"/>
      <c r="O107" s="183">
        <f t="shared" si="115"/>
        <v>6</v>
      </c>
      <c r="P107" s="184" t="s">
        <v>187</v>
      </c>
      <c r="Q107" s="120"/>
      <c r="R107" s="125"/>
      <c r="S107" s="125"/>
      <c r="T107" s="125"/>
      <c r="U107" s="125"/>
      <c r="V107" s="125"/>
      <c r="W107" s="125"/>
      <c r="X107" s="125"/>
      <c r="Y107" s="126">
        <f t="shared" si="114"/>
        <v>0</v>
      </c>
      <c r="AA107" s="183">
        <f t="shared" si="116"/>
        <v>6</v>
      </c>
      <c r="AB107" s="184" t="s">
        <v>188</v>
      </c>
      <c r="AC107" s="120"/>
      <c r="AD107" s="125"/>
      <c r="AE107" s="125"/>
      <c r="AF107" s="125"/>
      <c r="AG107" s="125"/>
      <c r="AH107" s="125"/>
      <c r="AI107" s="125"/>
      <c r="AJ107" s="125"/>
      <c r="AK107" s="125"/>
      <c r="AL107" s="125"/>
      <c r="AM107" s="126">
        <f t="shared" si="111"/>
        <v>0</v>
      </c>
      <c r="AO107" s="183">
        <f t="shared" si="117"/>
        <v>6</v>
      </c>
      <c r="AP107" s="184" t="s">
        <v>189</v>
      </c>
      <c r="AQ107" s="120"/>
      <c r="AR107" s="125"/>
      <c r="AS107" s="125"/>
      <c r="AT107" s="125"/>
      <c r="AU107" s="125"/>
      <c r="AV107" s="125"/>
      <c r="AW107" s="125"/>
      <c r="AX107" s="125"/>
      <c r="AY107" s="125"/>
      <c r="AZ107" s="126">
        <f t="shared" si="112"/>
        <v>0</v>
      </c>
    </row>
    <row r="108" spans="2:52" s="182" customFormat="1" ht="15" customHeight="1">
      <c r="B108" s="183">
        <v>7</v>
      </c>
      <c r="C108" s="184" t="s">
        <v>190</v>
      </c>
      <c r="D108" s="120"/>
      <c r="E108" s="125"/>
      <c r="F108" s="125"/>
      <c r="G108" s="125"/>
      <c r="H108" s="125"/>
      <c r="I108" s="125"/>
      <c r="J108" s="125"/>
      <c r="K108" s="125"/>
      <c r="L108" s="125"/>
      <c r="M108" s="126">
        <f t="shared" si="113"/>
        <v>0</v>
      </c>
      <c r="N108" s="181"/>
      <c r="O108" s="183">
        <f t="shared" si="115"/>
        <v>7</v>
      </c>
      <c r="P108" s="184" t="s">
        <v>191</v>
      </c>
      <c r="Q108" s="120"/>
      <c r="R108" s="125"/>
      <c r="S108" s="125"/>
      <c r="T108" s="125"/>
      <c r="U108" s="125"/>
      <c r="V108" s="125"/>
      <c r="W108" s="125"/>
      <c r="X108" s="125"/>
      <c r="Y108" s="126">
        <f t="shared" si="114"/>
        <v>0</v>
      </c>
      <c r="AA108" s="183">
        <f t="shared" si="116"/>
        <v>7</v>
      </c>
      <c r="AB108" s="184" t="s">
        <v>192</v>
      </c>
      <c r="AC108" s="120"/>
      <c r="AD108" s="125"/>
      <c r="AE108" s="125"/>
      <c r="AF108" s="125"/>
      <c r="AG108" s="125"/>
      <c r="AH108" s="125"/>
      <c r="AI108" s="125"/>
      <c r="AJ108" s="125"/>
      <c r="AK108" s="125"/>
      <c r="AL108" s="125"/>
      <c r="AM108" s="126">
        <f t="shared" si="111"/>
        <v>0</v>
      </c>
      <c r="AO108" s="183">
        <f t="shared" si="117"/>
        <v>7</v>
      </c>
      <c r="AP108" s="184" t="s">
        <v>193</v>
      </c>
      <c r="AQ108" s="120"/>
      <c r="AR108" s="125"/>
      <c r="AS108" s="125"/>
      <c r="AT108" s="125"/>
      <c r="AU108" s="125"/>
      <c r="AV108" s="125"/>
      <c r="AW108" s="125"/>
      <c r="AX108" s="125"/>
      <c r="AY108" s="125"/>
      <c r="AZ108" s="126">
        <f t="shared" si="112"/>
        <v>0</v>
      </c>
    </row>
    <row r="109" spans="2:52" s="182" customFormat="1" ht="15" customHeight="1">
      <c r="B109" s="183">
        <v>8</v>
      </c>
      <c r="C109" s="184" t="s">
        <v>194</v>
      </c>
      <c r="D109" s="120"/>
      <c r="E109" s="125"/>
      <c r="F109" s="125"/>
      <c r="G109" s="125"/>
      <c r="H109" s="125"/>
      <c r="I109" s="125"/>
      <c r="J109" s="125"/>
      <c r="K109" s="125"/>
      <c r="L109" s="125"/>
      <c r="M109" s="126">
        <f t="shared" si="113"/>
        <v>0</v>
      </c>
      <c r="N109" s="181"/>
      <c r="O109" s="183">
        <f t="shared" si="115"/>
        <v>8</v>
      </c>
      <c r="P109" s="201" t="s">
        <v>195</v>
      </c>
      <c r="Q109" s="185">
        <f>SUM(Q102:Q108)</f>
        <v>0</v>
      </c>
      <c r="R109" s="186">
        <f t="shared" ref="R109" si="118">SUM(R102:R108)</f>
        <v>0</v>
      </c>
      <c r="S109" s="186">
        <f t="shared" ref="S109" si="119">SUM(S102:S108)</f>
        <v>0</v>
      </c>
      <c r="T109" s="186">
        <f t="shared" ref="T109" si="120">SUM(T102:T108)</f>
        <v>0</v>
      </c>
      <c r="U109" s="186">
        <f t="shared" ref="U109" si="121">SUM(U102:U108)</f>
        <v>0</v>
      </c>
      <c r="V109" s="186">
        <f t="shared" ref="V109" si="122">SUM(V102:V108)</f>
        <v>0</v>
      </c>
      <c r="W109" s="186">
        <f t="shared" ref="W109" si="123">SUM(W102:W108)</f>
        <v>0</v>
      </c>
      <c r="X109" s="186">
        <f t="shared" ref="X109" si="124">SUM(X102:X108)</f>
        <v>0</v>
      </c>
      <c r="Y109" s="186">
        <f t="shared" si="114"/>
        <v>0</v>
      </c>
      <c r="AA109" s="183">
        <f t="shared" si="116"/>
        <v>8</v>
      </c>
      <c r="AB109" s="184" t="s">
        <v>196</v>
      </c>
      <c r="AC109" s="120"/>
      <c r="AD109" s="125"/>
      <c r="AE109" s="125"/>
      <c r="AF109" s="125"/>
      <c r="AG109" s="125"/>
      <c r="AH109" s="125"/>
      <c r="AI109" s="125"/>
      <c r="AJ109" s="125"/>
      <c r="AK109" s="125"/>
      <c r="AL109" s="125"/>
      <c r="AM109" s="126">
        <f t="shared" si="111"/>
        <v>0</v>
      </c>
      <c r="AO109" s="183">
        <f t="shared" si="117"/>
        <v>8</v>
      </c>
      <c r="AP109" s="184" t="s">
        <v>197</v>
      </c>
      <c r="AQ109" s="120"/>
      <c r="AR109" s="125"/>
      <c r="AS109" s="125"/>
      <c r="AT109" s="125"/>
      <c r="AU109" s="125"/>
      <c r="AV109" s="125"/>
      <c r="AW109" s="125"/>
      <c r="AX109" s="125"/>
      <c r="AY109" s="125"/>
      <c r="AZ109" s="126">
        <f t="shared" si="112"/>
        <v>0</v>
      </c>
    </row>
    <row r="110" spans="2:52" s="182" customFormat="1" ht="15" customHeight="1">
      <c r="B110" s="183">
        <v>9</v>
      </c>
      <c r="C110" s="184" t="s">
        <v>198</v>
      </c>
      <c r="D110" s="120"/>
      <c r="E110" s="125"/>
      <c r="F110" s="125"/>
      <c r="G110" s="125"/>
      <c r="H110" s="125"/>
      <c r="I110" s="125"/>
      <c r="J110" s="125"/>
      <c r="K110" s="125"/>
      <c r="L110" s="125"/>
      <c r="M110" s="126">
        <f t="shared" si="113"/>
        <v>0</v>
      </c>
      <c r="N110" s="181"/>
      <c r="O110" s="187" t="s">
        <v>199</v>
      </c>
      <c r="AA110" s="183">
        <f t="shared" si="116"/>
        <v>9</v>
      </c>
      <c r="AB110" s="184" t="s">
        <v>200</v>
      </c>
      <c r="AC110" s="120"/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26">
        <f t="shared" si="111"/>
        <v>0</v>
      </c>
      <c r="AO110" s="183">
        <f t="shared" si="117"/>
        <v>9</v>
      </c>
      <c r="AP110" s="201" t="s">
        <v>195</v>
      </c>
      <c r="AQ110" s="185">
        <f>SUM(AQ102:AQ109)</f>
        <v>0</v>
      </c>
      <c r="AR110" s="186">
        <f>SUM(AR102:AR109)</f>
        <v>0</v>
      </c>
      <c r="AS110" s="186">
        <f t="shared" ref="AS110" si="125">SUM(AS102:AS109)</f>
        <v>0</v>
      </c>
      <c r="AT110" s="186">
        <f t="shared" ref="AT110" si="126">SUM(AT102:AT109)</f>
        <v>0</v>
      </c>
      <c r="AU110" s="186">
        <f t="shared" ref="AU110" si="127">SUM(AU102:AU109)</f>
        <v>0</v>
      </c>
      <c r="AV110" s="186">
        <f t="shared" ref="AV110" si="128">SUM(AV102:AV109)</f>
        <v>0</v>
      </c>
      <c r="AW110" s="186">
        <f t="shared" ref="AW110" si="129">SUM(AW102:AW109)</f>
        <v>0</v>
      </c>
      <c r="AX110" s="186">
        <f t="shared" ref="AX110" si="130">SUM(AX102:AX109)</f>
        <v>0</v>
      </c>
      <c r="AY110" s="186">
        <f t="shared" ref="AY110" si="131">SUM(AY102:AY109)</f>
        <v>0</v>
      </c>
      <c r="AZ110" s="186">
        <f t="shared" si="112"/>
        <v>0</v>
      </c>
    </row>
    <row r="111" spans="2:52" s="182" customFormat="1" ht="15" customHeight="1">
      <c r="B111" s="183">
        <v>10</v>
      </c>
      <c r="C111" s="184" t="s">
        <v>201</v>
      </c>
      <c r="D111" s="120"/>
      <c r="E111" s="125"/>
      <c r="F111" s="125"/>
      <c r="G111" s="125"/>
      <c r="H111" s="125"/>
      <c r="I111" s="125"/>
      <c r="J111" s="125"/>
      <c r="K111" s="125"/>
      <c r="L111" s="125"/>
      <c r="M111" s="126">
        <f t="shared" si="113"/>
        <v>0</v>
      </c>
      <c r="N111" s="181"/>
      <c r="AA111" s="183">
        <f t="shared" si="116"/>
        <v>10</v>
      </c>
      <c r="AB111" s="184" t="s">
        <v>202</v>
      </c>
      <c r="AC111" s="120"/>
      <c r="AD111" s="125"/>
      <c r="AE111" s="125"/>
      <c r="AF111" s="125"/>
      <c r="AG111" s="125"/>
      <c r="AH111" s="125"/>
      <c r="AI111" s="125"/>
      <c r="AJ111" s="125"/>
      <c r="AK111" s="125"/>
      <c r="AL111" s="125"/>
      <c r="AM111" s="126">
        <f t="shared" si="111"/>
        <v>0</v>
      </c>
      <c r="AO111" s="202"/>
      <c r="AP111" s="202"/>
    </row>
    <row r="112" spans="2:52" s="182" customFormat="1" ht="15" customHeight="1">
      <c r="B112" s="183">
        <v>11</v>
      </c>
      <c r="C112" s="184" t="s">
        <v>203</v>
      </c>
      <c r="D112" s="120"/>
      <c r="E112" s="125"/>
      <c r="F112" s="125"/>
      <c r="G112" s="125"/>
      <c r="H112" s="125"/>
      <c r="I112" s="125"/>
      <c r="J112" s="125"/>
      <c r="K112" s="125"/>
      <c r="L112" s="125"/>
      <c r="M112" s="126">
        <f t="shared" si="113"/>
        <v>0</v>
      </c>
      <c r="N112" s="181"/>
      <c r="AA112" s="183">
        <f t="shared" si="116"/>
        <v>11</v>
      </c>
      <c r="AB112" s="184" t="s">
        <v>204</v>
      </c>
      <c r="AC112" s="120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6">
        <f t="shared" si="111"/>
        <v>0</v>
      </c>
      <c r="AO112" s="183">
        <f>1+AO110</f>
        <v>10</v>
      </c>
      <c r="AP112" s="201" t="s">
        <v>205</v>
      </c>
      <c r="AQ112" s="185">
        <f>SUM(AQ102:AQ108)</f>
        <v>0</v>
      </c>
      <c r="AR112" s="186">
        <f>SUM(AR102:AR108)</f>
        <v>0</v>
      </c>
      <c r="AS112" s="186">
        <f t="shared" ref="AS112:AX112" si="132">SUM(AS102:AS108)</f>
        <v>0</v>
      </c>
      <c r="AT112" s="186">
        <f t="shared" si="132"/>
        <v>0</v>
      </c>
      <c r="AU112" s="186">
        <f t="shared" si="132"/>
        <v>0</v>
      </c>
      <c r="AV112" s="186">
        <f t="shared" si="132"/>
        <v>0</v>
      </c>
      <c r="AW112" s="186">
        <f t="shared" si="132"/>
        <v>0</v>
      </c>
      <c r="AX112" s="186">
        <f t="shared" si="132"/>
        <v>0</v>
      </c>
      <c r="AY112" s="186">
        <f>SUM(AY102:AY108)</f>
        <v>0</v>
      </c>
      <c r="AZ112" s="186">
        <f>SUM(AS112:AY112)</f>
        <v>0</v>
      </c>
    </row>
    <row r="113" spans="2:52" s="182" customFormat="1" ht="15" customHeight="1">
      <c r="B113" s="183">
        <v>12</v>
      </c>
      <c r="C113" s="184" t="s">
        <v>206</v>
      </c>
      <c r="D113" s="120"/>
      <c r="E113" s="125"/>
      <c r="F113" s="125"/>
      <c r="G113" s="125"/>
      <c r="H113" s="125"/>
      <c r="I113" s="125"/>
      <c r="J113" s="125"/>
      <c r="K113" s="125"/>
      <c r="L113" s="125"/>
      <c r="M113" s="126">
        <f t="shared" si="113"/>
        <v>0</v>
      </c>
      <c r="N113" s="181"/>
      <c r="AA113" s="183">
        <f t="shared" si="116"/>
        <v>12</v>
      </c>
      <c r="AB113" s="184" t="s">
        <v>207</v>
      </c>
      <c r="AC113" s="120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6">
        <f t="shared" si="111"/>
        <v>0</v>
      </c>
      <c r="AO113" s="187" t="s">
        <v>199</v>
      </c>
    </row>
    <row r="114" spans="2:52" s="182" customFormat="1" ht="15" customHeight="1">
      <c r="B114" s="183">
        <v>13</v>
      </c>
      <c r="C114" s="201" t="s">
        <v>195</v>
      </c>
      <c r="D114" s="185">
        <f>SUM(D102:D113)</f>
        <v>0</v>
      </c>
      <c r="E114" s="186">
        <f>SUM(E102:E113)</f>
        <v>0</v>
      </c>
      <c r="F114" s="186">
        <f t="shared" ref="F114" si="133">SUM(F102:F113)</f>
        <v>0</v>
      </c>
      <c r="G114" s="186">
        <f t="shared" ref="G114" si="134">SUM(G102:G113)</f>
        <v>0</v>
      </c>
      <c r="H114" s="186">
        <f t="shared" ref="H114" si="135">SUM(H102:H113)</f>
        <v>0</v>
      </c>
      <c r="I114" s="186">
        <f t="shared" ref="I114" si="136">SUM(I102:I113)</f>
        <v>0</v>
      </c>
      <c r="J114" s="186">
        <f t="shared" ref="J114" si="137">SUM(J102:J113)</f>
        <v>0</v>
      </c>
      <c r="K114" s="186">
        <f t="shared" ref="K114" si="138">SUM(K102:K113)</f>
        <v>0</v>
      </c>
      <c r="L114" s="186">
        <f t="shared" ref="L114" si="139">SUM(L102:L113)</f>
        <v>0</v>
      </c>
      <c r="M114" s="186">
        <f>SUM(F114:L114)</f>
        <v>0</v>
      </c>
      <c r="N114" s="181"/>
      <c r="AA114" s="183">
        <f t="shared" si="116"/>
        <v>13</v>
      </c>
      <c r="AB114" s="188" t="s">
        <v>208</v>
      </c>
      <c r="AC114" s="120"/>
      <c r="AD114" s="125"/>
      <c r="AE114" s="125"/>
      <c r="AF114" s="125"/>
      <c r="AG114" s="125"/>
      <c r="AH114" s="125"/>
      <c r="AI114" s="125"/>
      <c r="AJ114" s="125"/>
      <c r="AK114" s="125"/>
      <c r="AL114" s="125"/>
      <c r="AM114" s="126">
        <f t="shared" si="111"/>
        <v>0</v>
      </c>
    </row>
    <row r="115" spans="2:52" s="182" customFormat="1" ht="12.95">
      <c r="B115" s="202"/>
      <c r="C115" s="202"/>
      <c r="D115" s="189"/>
      <c r="E115" s="190"/>
      <c r="F115" s="190"/>
      <c r="G115" s="190"/>
      <c r="H115" s="190"/>
      <c r="I115" s="190"/>
      <c r="J115" s="190"/>
      <c r="K115" s="190"/>
      <c r="L115" s="190"/>
      <c r="M115" s="190"/>
      <c r="N115" s="181"/>
      <c r="AA115" s="183">
        <f t="shared" si="116"/>
        <v>14</v>
      </c>
      <c r="AB115" s="201" t="s">
        <v>195</v>
      </c>
      <c r="AC115" s="185">
        <f>SUM(AC102:AC114)</f>
        <v>0</v>
      </c>
      <c r="AD115" s="186">
        <f>SUM(AD102:AD114)</f>
        <v>0</v>
      </c>
      <c r="AE115" s="186">
        <f t="shared" ref="AE115" si="140">SUM(AE102:AE114)</f>
        <v>0</v>
      </c>
      <c r="AF115" s="186">
        <f t="shared" ref="AF115" si="141">SUM(AF102:AF114)</f>
        <v>0</v>
      </c>
      <c r="AG115" s="186">
        <f t="shared" ref="AG115" si="142">SUM(AG102:AG114)</f>
        <v>0</v>
      </c>
      <c r="AH115" s="186">
        <f t="shared" ref="AH115" si="143">SUM(AH102:AH114)</f>
        <v>0</v>
      </c>
      <c r="AI115" s="186">
        <f t="shared" ref="AI115" si="144">SUM(AI102:AI114)</f>
        <v>0</v>
      </c>
      <c r="AJ115" s="186">
        <f t="shared" ref="AJ115" si="145">SUM(AJ102:AJ114)</f>
        <v>0</v>
      </c>
      <c r="AK115" s="186">
        <f t="shared" ref="AK115" si="146">SUM(AK102:AK114)</f>
        <v>0</v>
      </c>
      <c r="AL115" s="186">
        <f t="shared" ref="AL115" si="147">SUM(AL102:AL114)</f>
        <v>0</v>
      </c>
      <c r="AM115" s="186">
        <f t="shared" si="111"/>
        <v>0</v>
      </c>
    </row>
    <row r="116" spans="2:52" s="182" customFormat="1" ht="15" customHeight="1">
      <c r="B116" s="183">
        <v>14</v>
      </c>
      <c r="C116" s="184" t="s">
        <v>166</v>
      </c>
      <c r="D116" s="191">
        <f>D102</f>
        <v>0</v>
      </c>
      <c r="E116" s="127">
        <f>E102</f>
        <v>0</v>
      </c>
      <c r="F116" s="127">
        <f t="shared" ref="F116:L116" si="148">F102</f>
        <v>0</v>
      </c>
      <c r="G116" s="127">
        <f t="shared" si="148"/>
        <v>0</v>
      </c>
      <c r="H116" s="127">
        <f t="shared" si="148"/>
        <v>0</v>
      </c>
      <c r="I116" s="127">
        <f t="shared" si="148"/>
        <v>0</v>
      </c>
      <c r="J116" s="127">
        <f t="shared" si="148"/>
        <v>0</v>
      </c>
      <c r="K116" s="127">
        <f t="shared" si="148"/>
        <v>0</v>
      </c>
      <c r="L116" s="127">
        <f t="shared" si="148"/>
        <v>0</v>
      </c>
      <c r="M116" s="126">
        <f t="shared" ref="M116:M122" si="149">SUM(F116:L116)</f>
        <v>0</v>
      </c>
      <c r="N116" s="181"/>
      <c r="AA116" s="187" t="s">
        <v>199</v>
      </c>
    </row>
    <row r="117" spans="2:52" s="182" customFormat="1" ht="15" customHeight="1">
      <c r="B117" s="183">
        <v>15</v>
      </c>
      <c r="C117" s="184" t="s">
        <v>209</v>
      </c>
      <c r="D117" s="191">
        <f>D103+D113</f>
        <v>0</v>
      </c>
      <c r="E117" s="127">
        <f>E103+E113</f>
        <v>0</v>
      </c>
      <c r="F117" s="127">
        <f t="shared" ref="F117:L117" si="150">F103+F113</f>
        <v>0</v>
      </c>
      <c r="G117" s="127">
        <f t="shared" si="150"/>
        <v>0</v>
      </c>
      <c r="H117" s="127">
        <f t="shared" si="150"/>
        <v>0</v>
      </c>
      <c r="I117" s="127">
        <f t="shared" si="150"/>
        <v>0</v>
      </c>
      <c r="J117" s="127">
        <f t="shared" si="150"/>
        <v>0</v>
      </c>
      <c r="K117" s="127">
        <f t="shared" si="150"/>
        <v>0</v>
      </c>
      <c r="L117" s="127">
        <f t="shared" si="150"/>
        <v>0</v>
      </c>
      <c r="M117" s="126">
        <f t="shared" si="149"/>
        <v>0</v>
      </c>
      <c r="N117" s="181"/>
    </row>
    <row r="118" spans="2:52" s="182" customFormat="1" ht="15" customHeight="1">
      <c r="B118" s="183">
        <v>16</v>
      </c>
      <c r="C118" s="184" t="s">
        <v>210</v>
      </c>
      <c r="D118" s="191">
        <f>D104+D105+D106</f>
        <v>0</v>
      </c>
      <c r="E118" s="127">
        <f>E104+E105+E106</f>
        <v>0</v>
      </c>
      <c r="F118" s="127">
        <f t="shared" ref="F118:L118" si="151">F104+F105+F106</f>
        <v>0</v>
      </c>
      <c r="G118" s="127">
        <f t="shared" si="151"/>
        <v>0</v>
      </c>
      <c r="H118" s="127">
        <f t="shared" si="151"/>
        <v>0</v>
      </c>
      <c r="I118" s="127">
        <f t="shared" si="151"/>
        <v>0</v>
      </c>
      <c r="J118" s="127">
        <f t="shared" si="151"/>
        <v>0</v>
      </c>
      <c r="K118" s="127">
        <f t="shared" si="151"/>
        <v>0</v>
      </c>
      <c r="L118" s="127">
        <f t="shared" si="151"/>
        <v>0</v>
      </c>
      <c r="M118" s="126">
        <f t="shared" si="149"/>
        <v>0</v>
      </c>
      <c r="N118" s="181"/>
    </row>
    <row r="119" spans="2:52" s="182" customFormat="1" ht="15" customHeight="1">
      <c r="B119" s="183">
        <v>17</v>
      </c>
      <c r="C119" s="184" t="s">
        <v>186</v>
      </c>
      <c r="D119" s="191">
        <f>D107</f>
        <v>0</v>
      </c>
      <c r="E119" s="127">
        <f>E107</f>
        <v>0</v>
      </c>
      <c r="F119" s="127">
        <f t="shared" ref="F119:L119" si="152">F107</f>
        <v>0</v>
      </c>
      <c r="G119" s="127">
        <f t="shared" si="152"/>
        <v>0</v>
      </c>
      <c r="H119" s="127">
        <f t="shared" si="152"/>
        <v>0</v>
      </c>
      <c r="I119" s="127">
        <f t="shared" si="152"/>
        <v>0</v>
      </c>
      <c r="J119" s="127">
        <f t="shared" si="152"/>
        <v>0</v>
      </c>
      <c r="K119" s="127">
        <f t="shared" si="152"/>
        <v>0</v>
      </c>
      <c r="L119" s="127">
        <f t="shared" si="152"/>
        <v>0</v>
      </c>
      <c r="M119" s="126">
        <f t="shared" si="149"/>
        <v>0</v>
      </c>
      <c r="N119" s="181"/>
    </row>
    <row r="120" spans="2:52" s="182" customFormat="1" ht="15" customHeight="1">
      <c r="B120" s="183">
        <v>18</v>
      </c>
      <c r="C120" s="184" t="s">
        <v>211</v>
      </c>
      <c r="D120" s="191">
        <f>D108+D109+D110+D111</f>
        <v>0</v>
      </c>
      <c r="E120" s="127">
        <f>E108+E109+E110+E111</f>
        <v>0</v>
      </c>
      <c r="F120" s="127">
        <f t="shared" ref="F120:L120" si="153">F108+F109+F110+F111</f>
        <v>0</v>
      </c>
      <c r="G120" s="127">
        <f t="shared" si="153"/>
        <v>0</v>
      </c>
      <c r="H120" s="127">
        <f t="shared" si="153"/>
        <v>0</v>
      </c>
      <c r="I120" s="127">
        <f t="shared" si="153"/>
        <v>0</v>
      </c>
      <c r="J120" s="127">
        <f t="shared" si="153"/>
        <v>0</v>
      </c>
      <c r="K120" s="127">
        <f t="shared" si="153"/>
        <v>0</v>
      </c>
      <c r="L120" s="127">
        <f t="shared" si="153"/>
        <v>0</v>
      </c>
      <c r="M120" s="126">
        <f t="shared" si="149"/>
        <v>0</v>
      </c>
      <c r="N120" s="181"/>
    </row>
    <row r="121" spans="2:52" s="182" customFormat="1" ht="15" customHeight="1">
      <c r="B121" s="183">
        <v>19</v>
      </c>
      <c r="C121" s="184" t="s">
        <v>203</v>
      </c>
      <c r="D121" s="191">
        <f>D112</f>
        <v>0</v>
      </c>
      <c r="E121" s="127">
        <f>E112</f>
        <v>0</v>
      </c>
      <c r="F121" s="127">
        <f t="shared" ref="F121:L121" si="154">F112</f>
        <v>0</v>
      </c>
      <c r="G121" s="127">
        <f t="shared" si="154"/>
        <v>0</v>
      </c>
      <c r="H121" s="127">
        <f t="shared" si="154"/>
        <v>0</v>
      </c>
      <c r="I121" s="127">
        <f t="shared" si="154"/>
        <v>0</v>
      </c>
      <c r="J121" s="127">
        <f t="shared" si="154"/>
        <v>0</v>
      </c>
      <c r="K121" s="127">
        <f t="shared" si="154"/>
        <v>0</v>
      </c>
      <c r="L121" s="127">
        <f t="shared" si="154"/>
        <v>0</v>
      </c>
      <c r="M121" s="126">
        <f t="shared" si="149"/>
        <v>0</v>
      </c>
      <c r="N121" s="181"/>
    </row>
    <row r="122" spans="2:52" s="182" customFormat="1" ht="15" customHeight="1">
      <c r="B122" s="183">
        <v>20</v>
      </c>
      <c r="C122" s="201" t="s">
        <v>195</v>
      </c>
      <c r="D122" s="185">
        <f t="shared" ref="D122:L122" si="155">SUM(D116:D121)</f>
        <v>0</v>
      </c>
      <c r="E122" s="186">
        <f t="shared" si="155"/>
        <v>0</v>
      </c>
      <c r="F122" s="186">
        <f t="shared" si="155"/>
        <v>0</v>
      </c>
      <c r="G122" s="186">
        <f t="shared" si="155"/>
        <v>0</v>
      </c>
      <c r="H122" s="186">
        <f t="shared" si="155"/>
        <v>0</v>
      </c>
      <c r="I122" s="186">
        <f t="shared" si="155"/>
        <v>0</v>
      </c>
      <c r="J122" s="186">
        <f t="shared" si="155"/>
        <v>0</v>
      </c>
      <c r="K122" s="186">
        <f t="shared" si="155"/>
        <v>0</v>
      </c>
      <c r="L122" s="186">
        <f t="shared" si="155"/>
        <v>0</v>
      </c>
      <c r="M122" s="186">
        <f t="shared" si="149"/>
        <v>0</v>
      </c>
      <c r="N122" s="181"/>
    </row>
    <row r="123" spans="2:52" s="182" customFormat="1" ht="15" customHeight="1">
      <c r="B123" s="187" t="s">
        <v>199</v>
      </c>
      <c r="N123" s="181"/>
    </row>
    <row r="124" spans="2:52" s="182" customFormat="1">
      <c r="N124" s="181"/>
    </row>
    <row r="125" spans="2:52" s="182" customFormat="1">
      <c r="N125" s="181"/>
    </row>
    <row r="126" spans="2:52" s="167" customFormat="1" ht="18" customHeight="1">
      <c r="B126" s="161" t="s">
        <v>59</v>
      </c>
      <c r="C126" s="162"/>
      <c r="D126" s="162"/>
      <c r="E126" s="162"/>
      <c r="F126" s="162"/>
      <c r="G126" s="162"/>
      <c r="H126" s="162"/>
      <c r="I126" s="162"/>
      <c r="J126" s="162"/>
      <c r="K126" s="162"/>
      <c r="L126" s="162"/>
      <c r="M126" s="163"/>
      <c r="N126" s="164"/>
      <c r="O126" s="161" t="s">
        <v>59</v>
      </c>
      <c r="P126" s="162"/>
      <c r="Q126" s="162"/>
      <c r="R126" s="162"/>
      <c r="S126" s="162"/>
      <c r="T126" s="162"/>
      <c r="U126" s="162"/>
      <c r="V126" s="162"/>
      <c r="W126" s="162"/>
      <c r="X126" s="162"/>
      <c r="Y126" s="163"/>
      <c r="AA126" s="161" t="s">
        <v>59</v>
      </c>
      <c r="AB126" s="162"/>
      <c r="AC126" s="162"/>
      <c r="AD126" s="162"/>
      <c r="AE126" s="162"/>
      <c r="AF126" s="162"/>
      <c r="AG126" s="162"/>
      <c r="AH126" s="162"/>
      <c r="AI126" s="162"/>
      <c r="AJ126" s="162"/>
      <c r="AK126" s="162"/>
      <c r="AL126" s="162"/>
      <c r="AM126" s="163"/>
      <c r="AO126" s="161" t="s">
        <v>59</v>
      </c>
      <c r="AP126" s="162"/>
      <c r="AQ126" s="162"/>
      <c r="AR126" s="162"/>
      <c r="AS126" s="162"/>
      <c r="AT126" s="162"/>
      <c r="AU126" s="162"/>
      <c r="AV126" s="162"/>
      <c r="AW126" s="162"/>
      <c r="AX126" s="162"/>
      <c r="AY126" s="162"/>
      <c r="AZ126" s="163"/>
    </row>
    <row r="127" spans="2:52" s="167" customFormat="1" ht="18" customHeight="1">
      <c r="B127" s="172"/>
      <c r="C127" s="172"/>
      <c r="D127" s="173" t="s">
        <v>136</v>
      </c>
      <c r="E127" s="163" t="s">
        <v>137</v>
      </c>
      <c r="F127" s="174" t="s">
        <v>138</v>
      </c>
      <c r="G127" s="175"/>
      <c r="H127" s="175"/>
      <c r="I127" s="176"/>
      <c r="J127" s="176"/>
      <c r="K127" s="176"/>
      <c r="L127" s="176"/>
      <c r="M127" s="176"/>
      <c r="N127" s="164"/>
      <c r="O127" s="172"/>
      <c r="P127" s="172"/>
      <c r="Q127" s="173" t="s">
        <v>136</v>
      </c>
      <c r="R127" s="163" t="s">
        <v>137</v>
      </c>
      <c r="S127" s="161" t="s">
        <v>138</v>
      </c>
      <c r="T127" s="165"/>
      <c r="U127" s="165"/>
      <c r="V127" s="166"/>
      <c r="W127" s="166"/>
      <c r="X127" s="166"/>
      <c r="Y127" s="166"/>
      <c r="AA127" s="172"/>
      <c r="AB127" s="172"/>
      <c r="AC127" s="173" t="s">
        <v>136</v>
      </c>
      <c r="AD127" s="163" t="s">
        <v>137</v>
      </c>
      <c r="AE127" s="161" t="s">
        <v>138</v>
      </c>
      <c r="AF127" s="165"/>
      <c r="AG127" s="165"/>
      <c r="AH127" s="166"/>
      <c r="AI127" s="166"/>
      <c r="AJ127" s="166"/>
      <c r="AK127" s="166"/>
      <c r="AL127" s="166"/>
      <c r="AM127" s="166"/>
      <c r="AO127" s="172"/>
      <c r="AP127" s="172"/>
      <c r="AQ127" s="173" t="s">
        <v>136</v>
      </c>
      <c r="AR127" s="163" t="s">
        <v>137</v>
      </c>
      <c r="AS127" s="161" t="s">
        <v>138</v>
      </c>
      <c r="AT127" s="165"/>
      <c r="AU127" s="165"/>
      <c r="AV127" s="166"/>
      <c r="AW127" s="166"/>
      <c r="AX127" s="166"/>
      <c r="AY127" s="166"/>
      <c r="AZ127" s="166"/>
    </row>
    <row r="128" spans="2:52" s="182" customFormat="1" ht="39" customHeight="1">
      <c r="B128" s="177" t="s">
        <v>139</v>
      </c>
      <c r="C128" s="177" t="s">
        <v>140</v>
      </c>
      <c r="D128" s="178" t="s">
        <v>60</v>
      </c>
      <c r="E128" s="179" t="s">
        <v>62</v>
      </c>
      <c r="F128" s="180" t="s">
        <v>141</v>
      </c>
      <c r="G128" s="180" t="s">
        <v>142</v>
      </c>
      <c r="H128" s="180" t="s">
        <v>143</v>
      </c>
      <c r="I128" s="180" t="s">
        <v>144</v>
      </c>
      <c r="J128" s="180" t="s">
        <v>145</v>
      </c>
      <c r="K128" s="180" t="s">
        <v>146</v>
      </c>
      <c r="L128" s="180" t="s">
        <v>147</v>
      </c>
      <c r="M128" s="180" t="s">
        <v>148</v>
      </c>
      <c r="N128" s="181"/>
      <c r="O128" s="177" t="s">
        <v>139</v>
      </c>
      <c r="P128" s="177" t="s">
        <v>140</v>
      </c>
      <c r="Q128" s="178" t="s">
        <v>60</v>
      </c>
      <c r="R128" s="179" t="s">
        <v>62</v>
      </c>
      <c r="S128" s="180" t="s">
        <v>141</v>
      </c>
      <c r="T128" s="180" t="s">
        <v>142</v>
      </c>
      <c r="U128" s="180" t="s">
        <v>143</v>
      </c>
      <c r="V128" s="180" t="s">
        <v>146</v>
      </c>
      <c r="W128" s="180" t="s">
        <v>147</v>
      </c>
      <c r="X128" s="180" t="s">
        <v>149</v>
      </c>
      <c r="Y128" s="180" t="s">
        <v>148</v>
      </c>
      <c r="AA128" s="177" t="s">
        <v>139</v>
      </c>
      <c r="AB128" s="177" t="s">
        <v>140</v>
      </c>
      <c r="AC128" s="178" t="s">
        <v>60</v>
      </c>
      <c r="AD128" s="179" t="s">
        <v>62</v>
      </c>
      <c r="AE128" s="180" t="s">
        <v>141</v>
      </c>
      <c r="AF128" s="180" t="s">
        <v>142</v>
      </c>
      <c r="AG128" s="180" t="s">
        <v>143</v>
      </c>
      <c r="AH128" s="180" t="s">
        <v>144</v>
      </c>
      <c r="AI128" s="180" t="s">
        <v>145</v>
      </c>
      <c r="AJ128" s="180" t="s">
        <v>150</v>
      </c>
      <c r="AK128" s="180" t="s">
        <v>146</v>
      </c>
      <c r="AL128" s="180" t="s">
        <v>147</v>
      </c>
      <c r="AM128" s="180" t="s">
        <v>148</v>
      </c>
      <c r="AO128" s="177" t="s">
        <v>139</v>
      </c>
      <c r="AP128" s="177" t="s">
        <v>140</v>
      </c>
      <c r="AQ128" s="178" t="s">
        <v>60</v>
      </c>
      <c r="AR128" s="179" t="s">
        <v>62</v>
      </c>
      <c r="AS128" s="180" t="s">
        <v>141</v>
      </c>
      <c r="AT128" s="180" t="s">
        <v>142</v>
      </c>
      <c r="AU128" s="180" t="s">
        <v>143</v>
      </c>
      <c r="AV128" s="180" t="s">
        <v>144</v>
      </c>
      <c r="AW128" s="180" t="s">
        <v>145</v>
      </c>
      <c r="AX128" s="180" t="s">
        <v>146</v>
      </c>
      <c r="AY128" s="180" t="s">
        <v>147</v>
      </c>
      <c r="AZ128" s="180" t="s">
        <v>148</v>
      </c>
    </row>
    <row r="129" spans="2:52" s="182" customFormat="1" ht="18" customHeight="1">
      <c r="B129" s="180" t="s">
        <v>151</v>
      </c>
      <c r="C129" s="180" t="s">
        <v>152</v>
      </c>
      <c r="D129" s="178" t="s">
        <v>153</v>
      </c>
      <c r="E129" s="178" t="s">
        <v>154</v>
      </c>
      <c r="F129" s="180" t="s">
        <v>155</v>
      </c>
      <c r="G129" s="180" t="s">
        <v>156</v>
      </c>
      <c r="H129" s="180" t="s">
        <v>157</v>
      </c>
      <c r="I129" s="180" t="s">
        <v>158</v>
      </c>
      <c r="J129" s="180" t="s">
        <v>159</v>
      </c>
      <c r="K129" s="180" t="s">
        <v>160</v>
      </c>
      <c r="L129" s="180" t="s">
        <v>161</v>
      </c>
      <c r="M129" s="180" t="s">
        <v>162</v>
      </c>
      <c r="N129" s="181"/>
      <c r="O129" s="180" t="s">
        <v>151</v>
      </c>
      <c r="P129" s="180" t="s">
        <v>152</v>
      </c>
      <c r="Q129" s="180" t="s">
        <v>153</v>
      </c>
      <c r="R129" s="180" t="s">
        <v>154</v>
      </c>
      <c r="S129" s="180" t="s">
        <v>155</v>
      </c>
      <c r="T129" s="180" t="s">
        <v>156</v>
      </c>
      <c r="U129" s="180" t="s">
        <v>157</v>
      </c>
      <c r="V129" s="180" t="s">
        <v>158</v>
      </c>
      <c r="W129" s="180" t="s">
        <v>159</v>
      </c>
      <c r="X129" s="180" t="s">
        <v>160</v>
      </c>
      <c r="Y129" s="180" t="s">
        <v>163</v>
      </c>
      <c r="AA129" s="180" t="s">
        <v>151</v>
      </c>
      <c r="AB129" s="180" t="s">
        <v>152</v>
      </c>
      <c r="AC129" s="180" t="s">
        <v>153</v>
      </c>
      <c r="AD129" s="180" t="s">
        <v>154</v>
      </c>
      <c r="AE129" s="180" t="s">
        <v>155</v>
      </c>
      <c r="AF129" s="180" t="s">
        <v>156</v>
      </c>
      <c r="AG129" s="180" t="s">
        <v>157</v>
      </c>
      <c r="AH129" s="180" t="s">
        <v>158</v>
      </c>
      <c r="AI129" s="180" t="s">
        <v>159</v>
      </c>
      <c r="AJ129" s="180" t="s">
        <v>160</v>
      </c>
      <c r="AK129" s="180" t="s">
        <v>161</v>
      </c>
      <c r="AL129" s="180" t="s">
        <v>164</v>
      </c>
      <c r="AM129" s="180" t="s">
        <v>165</v>
      </c>
      <c r="AO129" s="180" t="s">
        <v>151</v>
      </c>
      <c r="AP129" s="180" t="s">
        <v>152</v>
      </c>
      <c r="AQ129" s="180" t="s">
        <v>153</v>
      </c>
      <c r="AR129" s="180" t="s">
        <v>154</v>
      </c>
      <c r="AS129" s="180" t="s">
        <v>155</v>
      </c>
      <c r="AT129" s="180" t="s">
        <v>156</v>
      </c>
      <c r="AU129" s="180" t="s">
        <v>157</v>
      </c>
      <c r="AV129" s="180" t="s">
        <v>158</v>
      </c>
      <c r="AW129" s="180" t="s">
        <v>159</v>
      </c>
      <c r="AX129" s="180" t="s">
        <v>160</v>
      </c>
      <c r="AY129" s="180" t="s">
        <v>161</v>
      </c>
      <c r="AZ129" s="180" t="s">
        <v>162</v>
      </c>
    </row>
    <row r="130" spans="2:52" s="182" customFormat="1" ht="15" customHeight="1">
      <c r="B130" s="183">
        <v>1</v>
      </c>
      <c r="C130" s="184" t="s">
        <v>166</v>
      </c>
      <c r="D130" s="191">
        <f t="shared" ref="D130:L130" si="156">D18+D46+D74+D102</f>
        <v>0</v>
      </c>
      <c r="E130" s="127">
        <f t="shared" si="156"/>
        <v>0</v>
      </c>
      <c r="F130" s="127">
        <f t="shared" si="156"/>
        <v>0</v>
      </c>
      <c r="G130" s="127">
        <f t="shared" si="156"/>
        <v>0</v>
      </c>
      <c r="H130" s="127">
        <f t="shared" si="156"/>
        <v>0</v>
      </c>
      <c r="I130" s="127">
        <f t="shared" si="156"/>
        <v>0</v>
      </c>
      <c r="J130" s="127">
        <f t="shared" si="156"/>
        <v>0</v>
      </c>
      <c r="K130" s="127">
        <f t="shared" si="156"/>
        <v>0</v>
      </c>
      <c r="L130" s="127">
        <f t="shared" si="156"/>
        <v>0</v>
      </c>
      <c r="M130" s="126">
        <f t="shared" ref="M130:M142" si="157">SUM(F130:L130)</f>
        <v>0</v>
      </c>
      <c r="N130" s="181"/>
      <c r="O130" s="183">
        <v>1</v>
      </c>
      <c r="P130" s="184" t="s">
        <v>167</v>
      </c>
      <c r="Q130" s="191">
        <f t="shared" ref="Q130:X136" si="158">Q18+Q46+Q74+Q102</f>
        <v>0</v>
      </c>
      <c r="R130" s="127">
        <f t="shared" si="158"/>
        <v>0</v>
      </c>
      <c r="S130" s="127">
        <f t="shared" si="158"/>
        <v>0</v>
      </c>
      <c r="T130" s="127">
        <f t="shared" si="158"/>
        <v>0</v>
      </c>
      <c r="U130" s="127">
        <f t="shared" si="158"/>
        <v>0</v>
      </c>
      <c r="V130" s="127">
        <f t="shared" si="158"/>
        <v>0</v>
      </c>
      <c r="W130" s="127">
        <f t="shared" si="158"/>
        <v>0</v>
      </c>
      <c r="X130" s="127">
        <f t="shared" si="158"/>
        <v>0</v>
      </c>
      <c r="Y130" s="126">
        <f>SUM(S130:X130)</f>
        <v>0</v>
      </c>
      <c r="AA130" s="183">
        <v>1</v>
      </c>
      <c r="AB130" s="184" t="s">
        <v>168</v>
      </c>
      <c r="AC130" s="191">
        <f t="shared" ref="AC130:AL130" si="159">AC18+AC46+AC74+AC102</f>
        <v>0</v>
      </c>
      <c r="AD130" s="127">
        <f t="shared" si="159"/>
        <v>0</v>
      </c>
      <c r="AE130" s="127">
        <f t="shared" si="159"/>
        <v>0</v>
      </c>
      <c r="AF130" s="127">
        <f t="shared" si="159"/>
        <v>0</v>
      </c>
      <c r="AG130" s="127">
        <f t="shared" si="159"/>
        <v>0</v>
      </c>
      <c r="AH130" s="127">
        <f t="shared" si="159"/>
        <v>0</v>
      </c>
      <c r="AI130" s="127">
        <f t="shared" si="159"/>
        <v>0</v>
      </c>
      <c r="AJ130" s="127">
        <f t="shared" si="159"/>
        <v>0</v>
      </c>
      <c r="AK130" s="127">
        <f t="shared" si="159"/>
        <v>0</v>
      </c>
      <c r="AL130" s="127">
        <f t="shared" si="159"/>
        <v>0</v>
      </c>
      <c r="AM130" s="126">
        <f t="shared" ref="AM130:AM143" si="160">SUM(AE130:AL130)</f>
        <v>0</v>
      </c>
      <c r="AO130" s="183">
        <v>1</v>
      </c>
      <c r="AP130" s="184" t="s">
        <v>169</v>
      </c>
      <c r="AQ130" s="191">
        <f t="shared" ref="AQ130:AY130" si="161">AQ18+AQ46+AQ74+AQ102</f>
        <v>0</v>
      </c>
      <c r="AR130" s="127">
        <f t="shared" si="161"/>
        <v>0</v>
      </c>
      <c r="AS130" s="127">
        <f t="shared" si="161"/>
        <v>0</v>
      </c>
      <c r="AT130" s="127">
        <f t="shared" si="161"/>
        <v>0</v>
      </c>
      <c r="AU130" s="127">
        <f t="shared" si="161"/>
        <v>0</v>
      </c>
      <c r="AV130" s="127">
        <f t="shared" si="161"/>
        <v>0</v>
      </c>
      <c r="AW130" s="127">
        <f t="shared" si="161"/>
        <v>0</v>
      </c>
      <c r="AX130" s="127">
        <f t="shared" si="161"/>
        <v>0</v>
      </c>
      <c r="AY130" s="127">
        <f t="shared" si="161"/>
        <v>0</v>
      </c>
      <c r="AZ130" s="126">
        <f t="shared" ref="AZ130:AZ138" si="162">SUM(AS130:AY130)</f>
        <v>0</v>
      </c>
    </row>
    <row r="131" spans="2:52" s="182" customFormat="1" ht="15" customHeight="1">
      <c r="B131" s="183">
        <v>2</v>
      </c>
      <c r="C131" s="184" t="s">
        <v>170</v>
      </c>
      <c r="D131" s="191">
        <f t="shared" ref="D131:L131" si="163">D19+D47+D75+D103</f>
        <v>0</v>
      </c>
      <c r="E131" s="127">
        <f t="shared" si="163"/>
        <v>0</v>
      </c>
      <c r="F131" s="127">
        <f t="shared" si="163"/>
        <v>0</v>
      </c>
      <c r="G131" s="127">
        <f t="shared" si="163"/>
        <v>0</v>
      </c>
      <c r="H131" s="127">
        <f t="shared" si="163"/>
        <v>0</v>
      </c>
      <c r="I131" s="127">
        <f t="shared" si="163"/>
        <v>0</v>
      </c>
      <c r="J131" s="127">
        <f t="shared" si="163"/>
        <v>0</v>
      </c>
      <c r="K131" s="127">
        <f t="shared" si="163"/>
        <v>0</v>
      </c>
      <c r="L131" s="127">
        <f t="shared" si="163"/>
        <v>0</v>
      </c>
      <c r="M131" s="126">
        <f t="shared" si="157"/>
        <v>0</v>
      </c>
      <c r="N131" s="181"/>
      <c r="O131" s="183">
        <f>O130+1</f>
        <v>2</v>
      </c>
      <c r="P131" s="184" t="s">
        <v>171</v>
      </c>
      <c r="Q131" s="191">
        <f t="shared" si="158"/>
        <v>0</v>
      </c>
      <c r="R131" s="127">
        <f t="shared" si="158"/>
        <v>0</v>
      </c>
      <c r="S131" s="127">
        <f t="shared" si="158"/>
        <v>0</v>
      </c>
      <c r="T131" s="127">
        <f t="shared" si="158"/>
        <v>0</v>
      </c>
      <c r="U131" s="127">
        <f t="shared" si="158"/>
        <v>0</v>
      </c>
      <c r="V131" s="127">
        <f t="shared" si="158"/>
        <v>0</v>
      </c>
      <c r="W131" s="127">
        <f t="shared" si="158"/>
        <v>0</v>
      </c>
      <c r="X131" s="127">
        <f t="shared" si="158"/>
        <v>0</v>
      </c>
      <c r="Y131" s="126">
        <f t="shared" ref="Y131:Y137" si="164">SUM(S131:X131)</f>
        <v>0</v>
      </c>
      <c r="AA131" s="183">
        <f>AA130+1</f>
        <v>2</v>
      </c>
      <c r="AB131" s="184" t="s">
        <v>172</v>
      </c>
      <c r="AC131" s="191">
        <f t="shared" ref="AC131:AL131" si="165">AC19+AC47+AC75+AC103</f>
        <v>0</v>
      </c>
      <c r="AD131" s="127">
        <f t="shared" si="165"/>
        <v>0</v>
      </c>
      <c r="AE131" s="127">
        <f t="shared" si="165"/>
        <v>0</v>
      </c>
      <c r="AF131" s="127">
        <f t="shared" si="165"/>
        <v>0</v>
      </c>
      <c r="AG131" s="127">
        <f t="shared" si="165"/>
        <v>0</v>
      </c>
      <c r="AH131" s="127">
        <f t="shared" si="165"/>
        <v>0</v>
      </c>
      <c r="AI131" s="127">
        <f t="shared" si="165"/>
        <v>0</v>
      </c>
      <c r="AJ131" s="127">
        <f t="shared" si="165"/>
        <v>0</v>
      </c>
      <c r="AK131" s="127">
        <f t="shared" si="165"/>
        <v>0</v>
      </c>
      <c r="AL131" s="127">
        <f t="shared" si="165"/>
        <v>0</v>
      </c>
      <c r="AM131" s="126">
        <f t="shared" si="160"/>
        <v>0</v>
      </c>
      <c r="AO131" s="183">
        <f>AO130+1</f>
        <v>2</v>
      </c>
      <c r="AP131" s="184" t="s">
        <v>173</v>
      </c>
      <c r="AQ131" s="191">
        <f t="shared" ref="AQ131:AY131" si="166">AQ19+AQ47+AQ75+AQ103</f>
        <v>0</v>
      </c>
      <c r="AR131" s="127">
        <f t="shared" si="166"/>
        <v>0</v>
      </c>
      <c r="AS131" s="127">
        <f t="shared" si="166"/>
        <v>0</v>
      </c>
      <c r="AT131" s="127">
        <f t="shared" si="166"/>
        <v>0</v>
      </c>
      <c r="AU131" s="127">
        <f t="shared" si="166"/>
        <v>0</v>
      </c>
      <c r="AV131" s="127">
        <f t="shared" si="166"/>
        <v>0</v>
      </c>
      <c r="AW131" s="127">
        <f t="shared" si="166"/>
        <v>0</v>
      </c>
      <c r="AX131" s="127">
        <f t="shared" si="166"/>
        <v>0</v>
      </c>
      <c r="AY131" s="127">
        <f t="shared" si="166"/>
        <v>0</v>
      </c>
      <c r="AZ131" s="126">
        <f t="shared" si="162"/>
        <v>0</v>
      </c>
    </row>
    <row r="132" spans="2:52" s="182" customFormat="1" ht="15" customHeight="1">
      <c r="B132" s="183">
        <v>3</v>
      </c>
      <c r="C132" s="184" t="s">
        <v>174</v>
      </c>
      <c r="D132" s="191">
        <f t="shared" ref="D132:L132" si="167">D20+D48+D76+D104</f>
        <v>0</v>
      </c>
      <c r="E132" s="127">
        <f t="shared" si="167"/>
        <v>0</v>
      </c>
      <c r="F132" s="127">
        <f t="shared" si="167"/>
        <v>0</v>
      </c>
      <c r="G132" s="127">
        <f t="shared" si="167"/>
        <v>0</v>
      </c>
      <c r="H132" s="127">
        <f t="shared" si="167"/>
        <v>0</v>
      </c>
      <c r="I132" s="127">
        <f t="shared" si="167"/>
        <v>0</v>
      </c>
      <c r="J132" s="127">
        <f t="shared" si="167"/>
        <v>0</v>
      </c>
      <c r="K132" s="127">
        <f t="shared" si="167"/>
        <v>0</v>
      </c>
      <c r="L132" s="127">
        <f t="shared" si="167"/>
        <v>0</v>
      </c>
      <c r="M132" s="126">
        <f t="shared" si="157"/>
        <v>0</v>
      </c>
      <c r="N132" s="181"/>
      <c r="O132" s="183">
        <f t="shared" ref="O132:O137" si="168">O131+1</f>
        <v>3</v>
      </c>
      <c r="P132" s="184" t="s">
        <v>175</v>
      </c>
      <c r="Q132" s="191">
        <f t="shared" si="158"/>
        <v>0</v>
      </c>
      <c r="R132" s="127">
        <f t="shared" si="158"/>
        <v>0</v>
      </c>
      <c r="S132" s="127">
        <f t="shared" si="158"/>
        <v>0</v>
      </c>
      <c r="T132" s="127">
        <f t="shared" si="158"/>
        <v>0</v>
      </c>
      <c r="U132" s="127">
        <f t="shared" si="158"/>
        <v>0</v>
      </c>
      <c r="V132" s="127">
        <f t="shared" si="158"/>
        <v>0</v>
      </c>
      <c r="W132" s="127">
        <f t="shared" si="158"/>
        <v>0</v>
      </c>
      <c r="X132" s="127">
        <f t="shared" si="158"/>
        <v>0</v>
      </c>
      <c r="Y132" s="126">
        <f t="shared" si="164"/>
        <v>0</v>
      </c>
      <c r="AA132" s="183">
        <f t="shared" ref="AA132:AA143" si="169">AA131+1</f>
        <v>3</v>
      </c>
      <c r="AB132" s="184" t="s">
        <v>176</v>
      </c>
      <c r="AC132" s="191">
        <f t="shared" ref="AC132:AL132" si="170">AC20+AC48+AC76+AC104</f>
        <v>0</v>
      </c>
      <c r="AD132" s="127">
        <f t="shared" si="170"/>
        <v>0</v>
      </c>
      <c r="AE132" s="127">
        <f t="shared" si="170"/>
        <v>0</v>
      </c>
      <c r="AF132" s="127">
        <f t="shared" si="170"/>
        <v>0</v>
      </c>
      <c r="AG132" s="127">
        <f t="shared" si="170"/>
        <v>0</v>
      </c>
      <c r="AH132" s="127">
        <f t="shared" si="170"/>
        <v>0</v>
      </c>
      <c r="AI132" s="127">
        <f t="shared" si="170"/>
        <v>0</v>
      </c>
      <c r="AJ132" s="127">
        <f t="shared" si="170"/>
        <v>0</v>
      </c>
      <c r="AK132" s="127">
        <f t="shared" si="170"/>
        <v>0</v>
      </c>
      <c r="AL132" s="127">
        <f t="shared" si="170"/>
        <v>0</v>
      </c>
      <c r="AM132" s="126">
        <f t="shared" si="160"/>
        <v>0</v>
      </c>
      <c r="AO132" s="183">
        <f t="shared" ref="AO132:AO138" si="171">AO131+1</f>
        <v>3</v>
      </c>
      <c r="AP132" s="184" t="s">
        <v>177</v>
      </c>
      <c r="AQ132" s="191">
        <f t="shared" ref="AQ132:AY132" si="172">AQ20+AQ48+AQ76+AQ104</f>
        <v>0</v>
      </c>
      <c r="AR132" s="127">
        <f t="shared" si="172"/>
        <v>0</v>
      </c>
      <c r="AS132" s="127">
        <f t="shared" si="172"/>
        <v>0</v>
      </c>
      <c r="AT132" s="127">
        <f t="shared" si="172"/>
        <v>0</v>
      </c>
      <c r="AU132" s="127">
        <f t="shared" si="172"/>
        <v>0</v>
      </c>
      <c r="AV132" s="127">
        <f t="shared" si="172"/>
        <v>0</v>
      </c>
      <c r="AW132" s="127">
        <f t="shared" si="172"/>
        <v>0</v>
      </c>
      <c r="AX132" s="127">
        <f t="shared" si="172"/>
        <v>0</v>
      </c>
      <c r="AY132" s="127">
        <f t="shared" si="172"/>
        <v>0</v>
      </c>
      <c r="AZ132" s="126">
        <f t="shared" si="162"/>
        <v>0</v>
      </c>
    </row>
    <row r="133" spans="2:52" s="182" customFormat="1" ht="15" customHeight="1">
      <c r="B133" s="183">
        <v>4</v>
      </c>
      <c r="C133" s="184" t="s">
        <v>178</v>
      </c>
      <c r="D133" s="191">
        <f t="shared" ref="D133:L133" si="173">D21+D49+D77+D105</f>
        <v>0</v>
      </c>
      <c r="E133" s="127">
        <f t="shared" si="173"/>
        <v>0</v>
      </c>
      <c r="F133" s="127">
        <f t="shared" si="173"/>
        <v>0</v>
      </c>
      <c r="G133" s="127">
        <f t="shared" si="173"/>
        <v>0</v>
      </c>
      <c r="H133" s="127">
        <f t="shared" si="173"/>
        <v>0</v>
      </c>
      <c r="I133" s="127">
        <f t="shared" si="173"/>
        <v>0</v>
      </c>
      <c r="J133" s="127">
        <f t="shared" si="173"/>
        <v>0</v>
      </c>
      <c r="K133" s="127">
        <f t="shared" si="173"/>
        <v>0</v>
      </c>
      <c r="L133" s="127">
        <f t="shared" si="173"/>
        <v>0</v>
      </c>
      <c r="M133" s="126">
        <f t="shared" si="157"/>
        <v>0</v>
      </c>
      <c r="N133" s="181"/>
      <c r="O133" s="183">
        <f t="shared" si="168"/>
        <v>4</v>
      </c>
      <c r="P133" s="184" t="s">
        <v>179</v>
      </c>
      <c r="Q133" s="191">
        <f t="shared" si="158"/>
        <v>0</v>
      </c>
      <c r="R133" s="127">
        <f t="shared" si="158"/>
        <v>0</v>
      </c>
      <c r="S133" s="127">
        <f t="shared" si="158"/>
        <v>0</v>
      </c>
      <c r="T133" s="127">
        <f t="shared" si="158"/>
        <v>0</v>
      </c>
      <c r="U133" s="127">
        <f t="shared" si="158"/>
        <v>0</v>
      </c>
      <c r="V133" s="127">
        <f t="shared" si="158"/>
        <v>0</v>
      </c>
      <c r="W133" s="127">
        <f t="shared" si="158"/>
        <v>0</v>
      </c>
      <c r="X133" s="127">
        <f t="shared" si="158"/>
        <v>0</v>
      </c>
      <c r="Y133" s="126">
        <f t="shared" si="164"/>
        <v>0</v>
      </c>
      <c r="AA133" s="183">
        <f t="shared" si="169"/>
        <v>4</v>
      </c>
      <c r="AB133" s="184" t="s">
        <v>180</v>
      </c>
      <c r="AC133" s="191">
        <f t="shared" ref="AC133:AL133" si="174">AC21+AC49+AC77+AC105</f>
        <v>0</v>
      </c>
      <c r="AD133" s="127">
        <f t="shared" si="174"/>
        <v>0</v>
      </c>
      <c r="AE133" s="127">
        <f t="shared" si="174"/>
        <v>0</v>
      </c>
      <c r="AF133" s="127">
        <f t="shared" si="174"/>
        <v>0</v>
      </c>
      <c r="AG133" s="127">
        <f t="shared" si="174"/>
        <v>0</v>
      </c>
      <c r="AH133" s="127">
        <f t="shared" si="174"/>
        <v>0</v>
      </c>
      <c r="AI133" s="127">
        <f t="shared" si="174"/>
        <v>0</v>
      </c>
      <c r="AJ133" s="127">
        <f t="shared" si="174"/>
        <v>0</v>
      </c>
      <c r="AK133" s="127">
        <f t="shared" si="174"/>
        <v>0</v>
      </c>
      <c r="AL133" s="127">
        <f t="shared" si="174"/>
        <v>0</v>
      </c>
      <c r="AM133" s="126">
        <f t="shared" si="160"/>
        <v>0</v>
      </c>
      <c r="AO133" s="183">
        <f t="shared" si="171"/>
        <v>4</v>
      </c>
      <c r="AP133" s="184" t="s">
        <v>181</v>
      </c>
      <c r="AQ133" s="191">
        <f t="shared" ref="AQ133:AY133" si="175">AQ21+AQ49+AQ77+AQ105</f>
        <v>0</v>
      </c>
      <c r="AR133" s="127">
        <f t="shared" si="175"/>
        <v>0</v>
      </c>
      <c r="AS133" s="127">
        <f t="shared" si="175"/>
        <v>0</v>
      </c>
      <c r="AT133" s="127">
        <f t="shared" si="175"/>
        <v>0</v>
      </c>
      <c r="AU133" s="127">
        <f t="shared" si="175"/>
        <v>0</v>
      </c>
      <c r="AV133" s="127">
        <f t="shared" si="175"/>
        <v>0</v>
      </c>
      <c r="AW133" s="127">
        <f t="shared" si="175"/>
        <v>0</v>
      </c>
      <c r="AX133" s="127">
        <f t="shared" si="175"/>
        <v>0</v>
      </c>
      <c r="AY133" s="127">
        <f t="shared" si="175"/>
        <v>0</v>
      </c>
      <c r="AZ133" s="126">
        <f t="shared" si="162"/>
        <v>0</v>
      </c>
    </row>
    <row r="134" spans="2:52" s="182" customFormat="1" ht="15" customHeight="1">
      <c r="B134" s="183">
        <v>5</v>
      </c>
      <c r="C134" s="184" t="s">
        <v>182</v>
      </c>
      <c r="D134" s="191">
        <f t="shared" ref="D134:L134" si="176">D22+D50+D78+D106</f>
        <v>0</v>
      </c>
      <c r="E134" s="127">
        <f t="shared" si="176"/>
        <v>0</v>
      </c>
      <c r="F134" s="127">
        <f t="shared" si="176"/>
        <v>0</v>
      </c>
      <c r="G134" s="127">
        <f t="shared" si="176"/>
        <v>0</v>
      </c>
      <c r="H134" s="127">
        <f t="shared" si="176"/>
        <v>0</v>
      </c>
      <c r="I134" s="127">
        <f t="shared" si="176"/>
        <v>0</v>
      </c>
      <c r="J134" s="127">
        <f t="shared" si="176"/>
        <v>0</v>
      </c>
      <c r="K134" s="127">
        <f t="shared" si="176"/>
        <v>0</v>
      </c>
      <c r="L134" s="127">
        <f t="shared" si="176"/>
        <v>0</v>
      </c>
      <c r="M134" s="126">
        <f t="shared" si="157"/>
        <v>0</v>
      </c>
      <c r="N134" s="181"/>
      <c r="O134" s="183">
        <f t="shared" si="168"/>
        <v>5</v>
      </c>
      <c r="P134" s="184" t="s">
        <v>183</v>
      </c>
      <c r="Q134" s="191">
        <f t="shared" si="158"/>
        <v>0</v>
      </c>
      <c r="R134" s="127">
        <f t="shared" si="158"/>
        <v>0</v>
      </c>
      <c r="S134" s="127">
        <f t="shared" si="158"/>
        <v>0</v>
      </c>
      <c r="T134" s="127">
        <f t="shared" si="158"/>
        <v>0</v>
      </c>
      <c r="U134" s="127">
        <f t="shared" si="158"/>
        <v>0</v>
      </c>
      <c r="V134" s="127">
        <f t="shared" si="158"/>
        <v>0</v>
      </c>
      <c r="W134" s="127">
        <f t="shared" si="158"/>
        <v>0</v>
      </c>
      <c r="X134" s="127">
        <f t="shared" si="158"/>
        <v>0</v>
      </c>
      <c r="Y134" s="126">
        <f t="shared" si="164"/>
        <v>0</v>
      </c>
      <c r="AA134" s="183">
        <f t="shared" si="169"/>
        <v>5</v>
      </c>
      <c r="AB134" s="184" t="s">
        <v>184</v>
      </c>
      <c r="AC134" s="191">
        <f t="shared" ref="AC134:AL134" si="177">AC22+AC50+AC78+AC106</f>
        <v>0</v>
      </c>
      <c r="AD134" s="127">
        <f t="shared" si="177"/>
        <v>0</v>
      </c>
      <c r="AE134" s="127">
        <f t="shared" si="177"/>
        <v>0</v>
      </c>
      <c r="AF134" s="127">
        <f t="shared" si="177"/>
        <v>0</v>
      </c>
      <c r="AG134" s="127">
        <f t="shared" si="177"/>
        <v>0</v>
      </c>
      <c r="AH134" s="127">
        <f t="shared" si="177"/>
        <v>0</v>
      </c>
      <c r="AI134" s="127">
        <f t="shared" si="177"/>
        <v>0</v>
      </c>
      <c r="AJ134" s="127">
        <f t="shared" si="177"/>
        <v>0</v>
      </c>
      <c r="AK134" s="127">
        <f t="shared" si="177"/>
        <v>0</v>
      </c>
      <c r="AL134" s="127">
        <f t="shared" si="177"/>
        <v>0</v>
      </c>
      <c r="AM134" s="126">
        <f t="shared" si="160"/>
        <v>0</v>
      </c>
      <c r="AO134" s="183">
        <f t="shared" si="171"/>
        <v>5</v>
      </c>
      <c r="AP134" s="184" t="s">
        <v>185</v>
      </c>
      <c r="AQ134" s="191">
        <f t="shared" ref="AQ134:AY134" si="178">AQ22+AQ50+AQ78+AQ106</f>
        <v>0</v>
      </c>
      <c r="AR134" s="127">
        <f t="shared" si="178"/>
        <v>0</v>
      </c>
      <c r="AS134" s="127">
        <f t="shared" si="178"/>
        <v>0</v>
      </c>
      <c r="AT134" s="127">
        <f t="shared" si="178"/>
        <v>0</v>
      </c>
      <c r="AU134" s="127">
        <f t="shared" si="178"/>
        <v>0</v>
      </c>
      <c r="AV134" s="127">
        <f t="shared" si="178"/>
        <v>0</v>
      </c>
      <c r="AW134" s="127">
        <f t="shared" si="178"/>
        <v>0</v>
      </c>
      <c r="AX134" s="127">
        <f t="shared" si="178"/>
        <v>0</v>
      </c>
      <c r="AY134" s="127">
        <f t="shared" si="178"/>
        <v>0</v>
      </c>
      <c r="AZ134" s="126">
        <f t="shared" si="162"/>
        <v>0</v>
      </c>
    </row>
    <row r="135" spans="2:52" s="182" customFormat="1" ht="15" customHeight="1">
      <c r="B135" s="183">
        <v>6</v>
      </c>
      <c r="C135" s="184" t="s">
        <v>186</v>
      </c>
      <c r="D135" s="191">
        <f t="shared" ref="D135:L135" si="179">D23+D51+D79+D107</f>
        <v>0</v>
      </c>
      <c r="E135" s="127">
        <f t="shared" si="179"/>
        <v>0</v>
      </c>
      <c r="F135" s="127">
        <f t="shared" si="179"/>
        <v>0</v>
      </c>
      <c r="G135" s="127">
        <f t="shared" si="179"/>
        <v>0</v>
      </c>
      <c r="H135" s="127">
        <f t="shared" si="179"/>
        <v>0</v>
      </c>
      <c r="I135" s="127">
        <f t="shared" si="179"/>
        <v>0</v>
      </c>
      <c r="J135" s="127">
        <f t="shared" si="179"/>
        <v>0</v>
      </c>
      <c r="K135" s="127">
        <f t="shared" si="179"/>
        <v>0</v>
      </c>
      <c r="L135" s="127">
        <f t="shared" si="179"/>
        <v>0</v>
      </c>
      <c r="M135" s="126">
        <f t="shared" si="157"/>
        <v>0</v>
      </c>
      <c r="N135" s="181"/>
      <c r="O135" s="183">
        <f t="shared" si="168"/>
        <v>6</v>
      </c>
      <c r="P135" s="184" t="s">
        <v>187</v>
      </c>
      <c r="Q135" s="191">
        <f t="shared" si="158"/>
        <v>0</v>
      </c>
      <c r="R135" s="127">
        <f t="shared" si="158"/>
        <v>0</v>
      </c>
      <c r="S135" s="127">
        <f t="shared" si="158"/>
        <v>0</v>
      </c>
      <c r="T135" s="127">
        <f t="shared" si="158"/>
        <v>0</v>
      </c>
      <c r="U135" s="127">
        <f t="shared" si="158"/>
        <v>0</v>
      </c>
      <c r="V135" s="127">
        <f t="shared" si="158"/>
        <v>0</v>
      </c>
      <c r="W135" s="127">
        <f t="shared" si="158"/>
        <v>0</v>
      </c>
      <c r="X135" s="127">
        <f t="shared" si="158"/>
        <v>0</v>
      </c>
      <c r="Y135" s="126">
        <f t="shared" si="164"/>
        <v>0</v>
      </c>
      <c r="AA135" s="183">
        <f t="shared" si="169"/>
        <v>6</v>
      </c>
      <c r="AB135" s="184" t="s">
        <v>188</v>
      </c>
      <c r="AC135" s="191">
        <f t="shared" ref="AC135:AL135" si="180">AC23+AC51+AC79+AC107</f>
        <v>0</v>
      </c>
      <c r="AD135" s="127">
        <f t="shared" si="180"/>
        <v>0</v>
      </c>
      <c r="AE135" s="127">
        <f t="shared" si="180"/>
        <v>0</v>
      </c>
      <c r="AF135" s="127">
        <f t="shared" si="180"/>
        <v>0</v>
      </c>
      <c r="AG135" s="127">
        <f t="shared" si="180"/>
        <v>0</v>
      </c>
      <c r="AH135" s="127">
        <f t="shared" si="180"/>
        <v>0</v>
      </c>
      <c r="AI135" s="127">
        <f t="shared" si="180"/>
        <v>0</v>
      </c>
      <c r="AJ135" s="127">
        <f t="shared" si="180"/>
        <v>0</v>
      </c>
      <c r="AK135" s="127">
        <f t="shared" si="180"/>
        <v>0</v>
      </c>
      <c r="AL135" s="127">
        <f t="shared" si="180"/>
        <v>0</v>
      </c>
      <c r="AM135" s="126">
        <f t="shared" si="160"/>
        <v>0</v>
      </c>
      <c r="AO135" s="183">
        <f t="shared" si="171"/>
        <v>6</v>
      </c>
      <c r="AP135" s="184" t="s">
        <v>189</v>
      </c>
      <c r="AQ135" s="191">
        <f t="shared" ref="AQ135:AY135" si="181">AQ23+AQ51+AQ79+AQ107</f>
        <v>0</v>
      </c>
      <c r="AR135" s="127">
        <f t="shared" si="181"/>
        <v>0</v>
      </c>
      <c r="AS135" s="127">
        <f t="shared" si="181"/>
        <v>0</v>
      </c>
      <c r="AT135" s="127">
        <f t="shared" si="181"/>
        <v>0</v>
      </c>
      <c r="AU135" s="127">
        <f t="shared" si="181"/>
        <v>0</v>
      </c>
      <c r="AV135" s="127">
        <f t="shared" si="181"/>
        <v>0</v>
      </c>
      <c r="AW135" s="127">
        <f t="shared" si="181"/>
        <v>0</v>
      </c>
      <c r="AX135" s="127">
        <f t="shared" si="181"/>
        <v>0</v>
      </c>
      <c r="AY135" s="127">
        <f t="shared" si="181"/>
        <v>0</v>
      </c>
      <c r="AZ135" s="126">
        <f t="shared" si="162"/>
        <v>0</v>
      </c>
    </row>
    <row r="136" spans="2:52" s="182" customFormat="1" ht="15" customHeight="1">
      <c r="B136" s="183">
        <v>7</v>
      </c>
      <c r="C136" s="184" t="s">
        <v>190</v>
      </c>
      <c r="D136" s="191">
        <f t="shared" ref="D136:L136" si="182">D24+D52+D80+D108</f>
        <v>0</v>
      </c>
      <c r="E136" s="127">
        <f t="shared" si="182"/>
        <v>0</v>
      </c>
      <c r="F136" s="127">
        <f t="shared" si="182"/>
        <v>0</v>
      </c>
      <c r="G136" s="127">
        <f t="shared" si="182"/>
        <v>0</v>
      </c>
      <c r="H136" s="127">
        <f t="shared" si="182"/>
        <v>0</v>
      </c>
      <c r="I136" s="127">
        <f t="shared" si="182"/>
        <v>0</v>
      </c>
      <c r="J136" s="127">
        <f t="shared" si="182"/>
        <v>0</v>
      </c>
      <c r="K136" s="127">
        <f t="shared" si="182"/>
        <v>0</v>
      </c>
      <c r="L136" s="127">
        <f t="shared" si="182"/>
        <v>0</v>
      </c>
      <c r="M136" s="126">
        <f t="shared" si="157"/>
        <v>0</v>
      </c>
      <c r="N136" s="181"/>
      <c r="O136" s="183">
        <f t="shared" si="168"/>
        <v>7</v>
      </c>
      <c r="P136" s="184" t="s">
        <v>191</v>
      </c>
      <c r="Q136" s="191">
        <f t="shared" si="158"/>
        <v>0</v>
      </c>
      <c r="R136" s="127">
        <f t="shared" si="158"/>
        <v>0</v>
      </c>
      <c r="S136" s="127">
        <f t="shared" si="158"/>
        <v>0</v>
      </c>
      <c r="T136" s="127">
        <f t="shared" si="158"/>
        <v>0</v>
      </c>
      <c r="U136" s="127">
        <f t="shared" si="158"/>
        <v>0</v>
      </c>
      <c r="V136" s="127">
        <f t="shared" si="158"/>
        <v>0</v>
      </c>
      <c r="W136" s="127">
        <f t="shared" si="158"/>
        <v>0</v>
      </c>
      <c r="X136" s="127">
        <f t="shared" si="158"/>
        <v>0</v>
      </c>
      <c r="Y136" s="126">
        <f t="shared" si="164"/>
        <v>0</v>
      </c>
      <c r="AA136" s="183">
        <f t="shared" si="169"/>
        <v>7</v>
      </c>
      <c r="AB136" s="184" t="s">
        <v>192</v>
      </c>
      <c r="AC136" s="191">
        <f t="shared" ref="AC136:AL136" si="183">AC24+AC52+AC80+AC108</f>
        <v>0</v>
      </c>
      <c r="AD136" s="127">
        <f t="shared" si="183"/>
        <v>0</v>
      </c>
      <c r="AE136" s="127">
        <f t="shared" si="183"/>
        <v>0</v>
      </c>
      <c r="AF136" s="127">
        <f t="shared" si="183"/>
        <v>0</v>
      </c>
      <c r="AG136" s="127">
        <f t="shared" si="183"/>
        <v>0</v>
      </c>
      <c r="AH136" s="127">
        <f t="shared" si="183"/>
        <v>0</v>
      </c>
      <c r="AI136" s="127">
        <f t="shared" si="183"/>
        <v>0</v>
      </c>
      <c r="AJ136" s="127">
        <f t="shared" si="183"/>
        <v>0</v>
      </c>
      <c r="AK136" s="127">
        <f t="shared" si="183"/>
        <v>0</v>
      </c>
      <c r="AL136" s="127">
        <f t="shared" si="183"/>
        <v>0</v>
      </c>
      <c r="AM136" s="126">
        <f t="shared" si="160"/>
        <v>0</v>
      </c>
      <c r="AO136" s="183">
        <f t="shared" si="171"/>
        <v>7</v>
      </c>
      <c r="AP136" s="184" t="s">
        <v>193</v>
      </c>
      <c r="AQ136" s="191">
        <f t="shared" ref="AQ136:AY136" si="184">AQ24+AQ52+AQ80+AQ108</f>
        <v>0</v>
      </c>
      <c r="AR136" s="127">
        <f t="shared" si="184"/>
        <v>0</v>
      </c>
      <c r="AS136" s="127">
        <f t="shared" si="184"/>
        <v>0</v>
      </c>
      <c r="AT136" s="127">
        <f t="shared" si="184"/>
        <v>0</v>
      </c>
      <c r="AU136" s="127">
        <f t="shared" si="184"/>
        <v>0</v>
      </c>
      <c r="AV136" s="127">
        <f t="shared" si="184"/>
        <v>0</v>
      </c>
      <c r="AW136" s="127">
        <f t="shared" si="184"/>
        <v>0</v>
      </c>
      <c r="AX136" s="127">
        <f t="shared" si="184"/>
        <v>0</v>
      </c>
      <c r="AY136" s="127">
        <f t="shared" si="184"/>
        <v>0</v>
      </c>
      <c r="AZ136" s="126">
        <f t="shared" si="162"/>
        <v>0</v>
      </c>
    </row>
    <row r="137" spans="2:52" s="182" customFormat="1" ht="15" customHeight="1">
      <c r="B137" s="183">
        <v>8</v>
      </c>
      <c r="C137" s="184" t="s">
        <v>194</v>
      </c>
      <c r="D137" s="191">
        <f t="shared" ref="D137:L137" si="185">D25+D53+D81+D109</f>
        <v>0</v>
      </c>
      <c r="E137" s="127">
        <f t="shared" si="185"/>
        <v>0</v>
      </c>
      <c r="F137" s="127">
        <f t="shared" si="185"/>
        <v>0</v>
      </c>
      <c r="G137" s="127">
        <f t="shared" si="185"/>
        <v>0</v>
      </c>
      <c r="H137" s="127">
        <f t="shared" si="185"/>
        <v>0</v>
      </c>
      <c r="I137" s="127">
        <f t="shared" si="185"/>
        <v>0</v>
      </c>
      <c r="J137" s="127">
        <f t="shared" si="185"/>
        <v>0</v>
      </c>
      <c r="K137" s="127">
        <f t="shared" si="185"/>
        <v>0</v>
      </c>
      <c r="L137" s="127">
        <f t="shared" si="185"/>
        <v>0</v>
      </c>
      <c r="M137" s="126">
        <f t="shared" si="157"/>
        <v>0</v>
      </c>
      <c r="N137" s="181"/>
      <c r="O137" s="183">
        <f t="shared" si="168"/>
        <v>8</v>
      </c>
      <c r="P137" s="201" t="s">
        <v>195</v>
      </c>
      <c r="Q137" s="185">
        <f>SUM(Q130:Q136)</f>
        <v>0</v>
      </c>
      <c r="R137" s="186">
        <f t="shared" ref="R137" si="186">SUM(R130:R136)</f>
        <v>0</v>
      </c>
      <c r="S137" s="186">
        <f t="shared" ref="S137" si="187">SUM(S130:S136)</f>
        <v>0</v>
      </c>
      <c r="T137" s="186">
        <f t="shared" ref="T137" si="188">SUM(T130:T136)</f>
        <v>0</v>
      </c>
      <c r="U137" s="186">
        <f t="shared" ref="U137" si="189">SUM(U130:U136)</f>
        <v>0</v>
      </c>
      <c r="V137" s="186">
        <f t="shared" ref="V137" si="190">SUM(V130:V136)</f>
        <v>0</v>
      </c>
      <c r="W137" s="186">
        <f t="shared" ref="W137" si="191">SUM(W130:W136)</f>
        <v>0</v>
      </c>
      <c r="X137" s="186">
        <f t="shared" ref="X137" si="192">SUM(X130:X136)</f>
        <v>0</v>
      </c>
      <c r="Y137" s="186">
        <f t="shared" si="164"/>
        <v>0</v>
      </c>
      <c r="AA137" s="183">
        <f t="shared" si="169"/>
        <v>8</v>
      </c>
      <c r="AB137" s="184" t="s">
        <v>196</v>
      </c>
      <c r="AC137" s="191">
        <f t="shared" ref="AC137:AL137" si="193">AC25+AC53+AC81+AC109</f>
        <v>0</v>
      </c>
      <c r="AD137" s="127">
        <f t="shared" si="193"/>
        <v>0</v>
      </c>
      <c r="AE137" s="127">
        <f t="shared" si="193"/>
        <v>0</v>
      </c>
      <c r="AF137" s="127">
        <f t="shared" si="193"/>
        <v>0</v>
      </c>
      <c r="AG137" s="127">
        <f t="shared" si="193"/>
        <v>0</v>
      </c>
      <c r="AH137" s="127">
        <f t="shared" si="193"/>
        <v>0</v>
      </c>
      <c r="AI137" s="127">
        <f t="shared" si="193"/>
        <v>0</v>
      </c>
      <c r="AJ137" s="127">
        <f t="shared" si="193"/>
        <v>0</v>
      </c>
      <c r="AK137" s="127">
        <f t="shared" si="193"/>
        <v>0</v>
      </c>
      <c r="AL137" s="127">
        <f t="shared" si="193"/>
        <v>0</v>
      </c>
      <c r="AM137" s="126">
        <f t="shared" si="160"/>
        <v>0</v>
      </c>
      <c r="AO137" s="183">
        <f t="shared" si="171"/>
        <v>8</v>
      </c>
      <c r="AP137" s="184" t="s">
        <v>197</v>
      </c>
      <c r="AQ137" s="191">
        <f t="shared" ref="AQ137:AY137" si="194">AQ25+AQ53+AQ81+AQ109</f>
        <v>0</v>
      </c>
      <c r="AR137" s="127">
        <f t="shared" si="194"/>
        <v>0</v>
      </c>
      <c r="AS137" s="127">
        <f t="shared" si="194"/>
        <v>0</v>
      </c>
      <c r="AT137" s="127">
        <f t="shared" si="194"/>
        <v>0</v>
      </c>
      <c r="AU137" s="127">
        <f t="shared" si="194"/>
        <v>0</v>
      </c>
      <c r="AV137" s="127">
        <f t="shared" si="194"/>
        <v>0</v>
      </c>
      <c r="AW137" s="127">
        <f t="shared" si="194"/>
        <v>0</v>
      </c>
      <c r="AX137" s="127">
        <f t="shared" si="194"/>
        <v>0</v>
      </c>
      <c r="AY137" s="127">
        <f t="shared" si="194"/>
        <v>0</v>
      </c>
      <c r="AZ137" s="126">
        <f t="shared" si="162"/>
        <v>0</v>
      </c>
    </row>
    <row r="138" spans="2:52" s="182" customFormat="1" ht="15" customHeight="1">
      <c r="B138" s="183">
        <v>9</v>
      </c>
      <c r="C138" s="184" t="s">
        <v>198</v>
      </c>
      <c r="D138" s="191">
        <f t="shared" ref="D138:L138" si="195">D26+D54+D82+D110</f>
        <v>0</v>
      </c>
      <c r="E138" s="127">
        <f t="shared" si="195"/>
        <v>0</v>
      </c>
      <c r="F138" s="127">
        <f t="shared" si="195"/>
        <v>0</v>
      </c>
      <c r="G138" s="127">
        <f t="shared" si="195"/>
        <v>0</v>
      </c>
      <c r="H138" s="127">
        <f t="shared" si="195"/>
        <v>0</v>
      </c>
      <c r="I138" s="127">
        <f t="shared" si="195"/>
        <v>0</v>
      </c>
      <c r="J138" s="127">
        <f t="shared" si="195"/>
        <v>0</v>
      </c>
      <c r="K138" s="127">
        <f t="shared" si="195"/>
        <v>0</v>
      </c>
      <c r="L138" s="127">
        <f t="shared" si="195"/>
        <v>0</v>
      </c>
      <c r="M138" s="126">
        <f t="shared" si="157"/>
        <v>0</v>
      </c>
      <c r="N138" s="181"/>
      <c r="O138" s="187" t="s">
        <v>199</v>
      </c>
      <c r="AA138" s="183">
        <f t="shared" si="169"/>
        <v>9</v>
      </c>
      <c r="AB138" s="184" t="s">
        <v>200</v>
      </c>
      <c r="AC138" s="191">
        <f t="shared" ref="AC138:AL138" si="196">AC26+AC54+AC82+AC110</f>
        <v>0</v>
      </c>
      <c r="AD138" s="127">
        <f t="shared" si="196"/>
        <v>0</v>
      </c>
      <c r="AE138" s="127">
        <f t="shared" si="196"/>
        <v>0</v>
      </c>
      <c r="AF138" s="127">
        <f t="shared" si="196"/>
        <v>0</v>
      </c>
      <c r="AG138" s="127">
        <f t="shared" si="196"/>
        <v>0</v>
      </c>
      <c r="AH138" s="127">
        <f t="shared" si="196"/>
        <v>0</v>
      </c>
      <c r="AI138" s="127">
        <f t="shared" si="196"/>
        <v>0</v>
      </c>
      <c r="AJ138" s="127">
        <f t="shared" si="196"/>
        <v>0</v>
      </c>
      <c r="AK138" s="127">
        <f t="shared" si="196"/>
        <v>0</v>
      </c>
      <c r="AL138" s="127">
        <f t="shared" si="196"/>
        <v>0</v>
      </c>
      <c r="AM138" s="126">
        <f t="shared" si="160"/>
        <v>0</v>
      </c>
      <c r="AO138" s="183">
        <f t="shared" si="171"/>
        <v>9</v>
      </c>
      <c r="AP138" s="201" t="s">
        <v>195</v>
      </c>
      <c r="AQ138" s="185">
        <f>SUM(AQ130:AQ137)</f>
        <v>0</v>
      </c>
      <c r="AR138" s="186">
        <f>SUM(AR130:AR137)</f>
        <v>0</v>
      </c>
      <c r="AS138" s="186">
        <f t="shared" ref="AS138" si="197">SUM(AS130:AS137)</f>
        <v>0</v>
      </c>
      <c r="AT138" s="186">
        <f t="shared" ref="AT138" si="198">SUM(AT130:AT137)</f>
        <v>0</v>
      </c>
      <c r="AU138" s="186">
        <f t="shared" ref="AU138" si="199">SUM(AU130:AU137)</f>
        <v>0</v>
      </c>
      <c r="AV138" s="186">
        <f t="shared" ref="AV138" si="200">SUM(AV130:AV137)</f>
        <v>0</v>
      </c>
      <c r="AW138" s="186">
        <f t="shared" ref="AW138" si="201">SUM(AW130:AW137)</f>
        <v>0</v>
      </c>
      <c r="AX138" s="186">
        <f t="shared" ref="AX138" si="202">SUM(AX130:AX137)</f>
        <v>0</v>
      </c>
      <c r="AY138" s="186">
        <f t="shared" ref="AY138" si="203">SUM(AY130:AY137)</f>
        <v>0</v>
      </c>
      <c r="AZ138" s="186">
        <f t="shared" si="162"/>
        <v>0</v>
      </c>
    </row>
    <row r="139" spans="2:52" s="182" customFormat="1" ht="15" customHeight="1">
      <c r="B139" s="183">
        <v>10</v>
      </c>
      <c r="C139" s="184" t="s">
        <v>201</v>
      </c>
      <c r="D139" s="191">
        <f t="shared" ref="D139:L139" si="204">D27+D55+D83+D111</f>
        <v>0</v>
      </c>
      <c r="E139" s="127">
        <f t="shared" si="204"/>
        <v>0</v>
      </c>
      <c r="F139" s="127">
        <f t="shared" si="204"/>
        <v>0</v>
      </c>
      <c r="G139" s="127">
        <f t="shared" si="204"/>
        <v>0</v>
      </c>
      <c r="H139" s="127">
        <f t="shared" si="204"/>
        <v>0</v>
      </c>
      <c r="I139" s="127">
        <f t="shared" si="204"/>
        <v>0</v>
      </c>
      <c r="J139" s="127">
        <f t="shared" si="204"/>
        <v>0</v>
      </c>
      <c r="K139" s="127">
        <f t="shared" si="204"/>
        <v>0</v>
      </c>
      <c r="L139" s="127">
        <f t="shared" si="204"/>
        <v>0</v>
      </c>
      <c r="M139" s="126">
        <f t="shared" si="157"/>
        <v>0</v>
      </c>
      <c r="N139" s="181"/>
      <c r="AA139" s="183">
        <f t="shared" si="169"/>
        <v>10</v>
      </c>
      <c r="AB139" s="184" t="s">
        <v>202</v>
      </c>
      <c r="AC139" s="191">
        <f t="shared" ref="AC139:AL139" si="205">AC27+AC55+AC83+AC111</f>
        <v>0</v>
      </c>
      <c r="AD139" s="127">
        <f t="shared" si="205"/>
        <v>0</v>
      </c>
      <c r="AE139" s="127">
        <f t="shared" si="205"/>
        <v>0</v>
      </c>
      <c r="AF139" s="127">
        <f t="shared" si="205"/>
        <v>0</v>
      </c>
      <c r="AG139" s="127">
        <f t="shared" si="205"/>
        <v>0</v>
      </c>
      <c r="AH139" s="127">
        <f t="shared" si="205"/>
        <v>0</v>
      </c>
      <c r="AI139" s="127">
        <f t="shared" si="205"/>
        <v>0</v>
      </c>
      <c r="AJ139" s="127">
        <f t="shared" si="205"/>
        <v>0</v>
      </c>
      <c r="AK139" s="127">
        <f t="shared" si="205"/>
        <v>0</v>
      </c>
      <c r="AL139" s="127">
        <f t="shared" si="205"/>
        <v>0</v>
      </c>
      <c r="AM139" s="126">
        <f t="shared" si="160"/>
        <v>0</v>
      </c>
      <c r="AO139" s="202"/>
      <c r="AP139" s="202"/>
    </row>
    <row r="140" spans="2:52" s="182" customFormat="1" ht="15" customHeight="1">
      <c r="B140" s="183">
        <v>11</v>
      </c>
      <c r="C140" s="184" t="s">
        <v>203</v>
      </c>
      <c r="D140" s="191">
        <f t="shared" ref="D140:L140" si="206">D28+D56+D84+D112</f>
        <v>0</v>
      </c>
      <c r="E140" s="127">
        <f t="shared" si="206"/>
        <v>0</v>
      </c>
      <c r="F140" s="127">
        <f t="shared" si="206"/>
        <v>0</v>
      </c>
      <c r="G140" s="127">
        <f t="shared" si="206"/>
        <v>0</v>
      </c>
      <c r="H140" s="127">
        <f t="shared" si="206"/>
        <v>0</v>
      </c>
      <c r="I140" s="127">
        <f t="shared" si="206"/>
        <v>0</v>
      </c>
      <c r="J140" s="127">
        <f t="shared" si="206"/>
        <v>0</v>
      </c>
      <c r="K140" s="127">
        <f t="shared" si="206"/>
        <v>0</v>
      </c>
      <c r="L140" s="127">
        <f t="shared" si="206"/>
        <v>0</v>
      </c>
      <c r="M140" s="126">
        <f t="shared" si="157"/>
        <v>0</v>
      </c>
      <c r="N140" s="181"/>
      <c r="AA140" s="183">
        <f t="shared" si="169"/>
        <v>11</v>
      </c>
      <c r="AB140" s="184" t="s">
        <v>204</v>
      </c>
      <c r="AC140" s="191">
        <f t="shared" ref="AC140:AL140" si="207">AC28+AC56+AC84+AC112</f>
        <v>0</v>
      </c>
      <c r="AD140" s="127">
        <f t="shared" si="207"/>
        <v>0</v>
      </c>
      <c r="AE140" s="127">
        <f t="shared" si="207"/>
        <v>0</v>
      </c>
      <c r="AF140" s="127">
        <f t="shared" si="207"/>
        <v>0</v>
      </c>
      <c r="AG140" s="127">
        <f t="shared" si="207"/>
        <v>0</v>
      </c>
      <c r="AH140" s="127">
        <f t="shared" si="207"/>
        <v>0</v>
      </c>
      <c r="AI140" s="127">
        <f t="shared" si="207"/>
        <v>0</v>
      </c>
      <c r="AJ140" s="127">
        <f t="shared" si="207"/>
        <v>0</v>
      </c>
      <c r="AK140" s="127">
        <f t="shared" si="207"/>
        <v>0</v>
      </c>
      <c r="AL140" s="127">
        <f t="shared" si="207"/>
        <v>0</v>
      </c>
      <c r="AM140" s="126">
        <f t="shared" si="160"/>
        <v>0</v>
      </c>
      <c r="AO140" s="183">
        <f>1+AO138</f>
        <v>10</v>
      </c>
      <c r="AP140" s="201" t="s">
        <v>205</v>
      </c>
      <c r="AQ140" s="185">
        <f>SUM(AQ130:AQ136)</f>
        <v>0</v>
      </c>
      <c r="AR140" s="186">
        <f>SUM(AR130:AR136)</f>
        <v>0</v>
      </c>
      <c r="AS140" s="186">
        <f t="shared" ref="AS140:AX140" si="208">SUM(AS130:AS136)</f>
        <v>0</v>
      </c>
      <c r="AT140" s="186">
        <f t="shared" si="208"/>
        <v>0</v>
      </c>
      <c r="AU140" s="186">
        <f t="shared" si="208"/>
        <v>0</v>
      </c>
      <c r="AV140" s="186">
        <f t="shared" si="208"/>
        <v>0</v>
      </c>
      <c r="AW140" s="186">
        <f t="shared" si="208"/>
        <v>0</v>
      </c>
      <c r="AX140" s="186">
        <f t="shared" si="208"/>
        <v>0</v>
      </c>
      <c r="AY140" s="186">
        <f>SUM(AY130:AY136)</f>
        <v>0</v>
      </c>
      <c r="AZ140" s="186">
        <f>SUM(AS140:AY140)</f>
        <v>0</v>
      </c>
    </row>
    <row r="141" spans="2:52" s="182" customFormat="1" ht="15" customHeight="1">
      <c r="B141" s="183">
        <v>12</v>
      </c>
      <c r="C141" s="184" t="s">
        <v>206</v>
      </c>
      <c r="D141" s="191">
        <f t="shared" ref="D141:L141" si="209">D29+D57+D85+D113</f>
        <v>0</v>
      </c>
      <c r="E141" s="127">
        <f t="shared" si="209"/>
        <v>0</v>
      </c>
      <c r="F141" s="127">
        <f t="shared" si="209"/>
        <v>0</v>
      </c>
      <c r="G141" s="127">
        <f t="shared" si="209"/>
        <v>0</v>
      </c>
      <c r="H141" s="127">
        <f t="shared" si="209"/>
        <v>0</v>
      </c>
      <c r="I141" s="127">
        <f t="shared" si="209"/>
        <v>0</v>
      </c>
      <c r="J141" s="127">
        <f t="shared" si="209"/>
        <v>0</v>
      </c>
      <c r="K141" s="127">
        <f t="shared" si="209"/>
        <v>0</v>
      </c>
      <c r="L141" s="127">
        <f t="shared" si="209"/>
        <v>0</v>
      </c>
      <c r="M141" s="126">
        <f t="shared" si="157"/>
        <v>0</v>
      </c>
      <c r="N141" s="181"/>
      <c r="AA141" s="183">
        <f t="shared" si="169"/>
        <v>12</v>
      </c>
      <c r="AB141" s="184" t="s">
        <v>207</v>
      </c>
      <c r="AC141" s="191">
        <f t="shared" ref="AC141:AL141" si="210">AC29+AC57+AC85+AC113</f>
        <v>0</v>
      </c>
      <c r="AD141" s="127">
        <f t="shared" si="210"/>
        <v>0</v>
      </c>
      <c r="AE141" s="127">
        <f t="shared" si="210"/>
        <v>0</v>
      </c>
      <c r="AF141" s="127">
        <f t="shared" si="210"/>
        <v>0</v>
      </c>
      <c r="AG141" s="127">
        <f t="shared" si="210"/>
        <v>0</v>
      </c>
      <c r="AH141" s="127">
        <f t="shared" si="210"/>
        <v>0</v>
      </c>
      <c r="AI141" s="127">
        <f t="shared" si="210"/>
        <v>0</v>
      </c>
      <c r="AJ141" s="127">
        <f t="shared" si="210"/>
        <v>0</v>
      </c>
      <c r="AK141" s="127">
        <f t="shared" si="210"/>
        <v>0</v>
      </c>
      <c r="AL141" s="127">
        <f t="shared" si="210"/>
        <v>0</v>
      </c>
      <c r="AM141" s="126">
        <f t="shared" si="160"/>
        <v>0</v>
      </c>
      <c r="AO141" s="187" t="s">
        <v>199</v>
      </c>
    </row>
    <row r="142" spans="2:52" s="182" customFormat="1" ht="15" customHeight="1">
      <c r="B142" s="183">
        <v>13</v>
      </c>
      <c r="C142" s="201" t="s">
        <v>195</v>
      </c>
      <c r="D142" s="185">
        <f>SUM(D130:D141)</f>
        <v>0</v>
      </c>
      <c r="E142" s="186">
        <f>SUM(E130:E141)</f>
        <v>0</v>
      </c>
      <c r="F142" s="186">
        <f t="shared" ref="F142" si="211">SUM(F130:F141)</f>
        <v>0</v>
      </c>
      <c r="G142" s="186">
        <f t="shared" ref="G142" si="212">SUM(G130:G141)</f>
        <v>0</v>
      </c>
      <c r="H142" s="186">
        <f t="shared" ref="H142" si="213">SUM(H130:H141)</f>
        <v>0</v>
      </c>
      <c r="I142" s="186">
        <f t="shared" ref="I142" si="214">SUM(I130:I141)</f>
        <v>0</v>
      </c>
      <c r="J142" s="186">
        <f t="shared" ref="J142" si="215">SUM(J130:J141)</f>
        <v>0</v>
      </c>
      <c r="K142" s="186">
        <f t="shared" ref="K142" si="216">SUM(K130:K141)</f>
        <v>0</v>
      </c>
      <c r="L142" s="186">
        <f t="shared" ref="L142" si="217">SUM(L130:L141)</f>
        <v>0</v>
      </c>
      <c r="M142" s="186">
        <f t="shared" si="157"/>
        <v>0</v>
      </c>
      <c r="N142" s="181"/>
      <c r="AA142" s="183">
        <f t="shared" si="169"/>
        <v>13</v>
      </c>
      <c r="AB142" s="188" t="s">
        <v>208</v>
      </c>
      <c r="AC142" s="191">
        <f t="shared" ref="AC142:AL142" si="218">AC30+AC58+AC86+AC114</f>
        <v>0</v>
      </c>
      <c r="AD142" s="127">
        <f t="shared" si="218"/>
        <v>0</v>
      </c>
      <c r="AE142" s="127">
        <f t="shared" si="218"/>
        <v>0</v>
      </c>
      <c r="AF142" s="127">
        <f t="shared" si="218"/>
        <v>0</v>
      </c>
      <c r="AG142" s="127">
        <f t="shared" si="218"/>
        <v>0</v>
      </c>
      <c r="AH142" s="127">
        <f t="shared" si="218"/>
        <v>0</v>
      </c>
      <c r="AI142" s="127">
        <f t="shared" si="218"/>
        <v>0</v>
      </c>
      <c r="AJ142" s="127">
        <f t="shared" si="218"/>
        <v>0</v>
      </c>
      <c r="AK142" s="127">
        <f t="shared" si="218"/>
        <v>0</v>
      </c>
      <c r="AL142" s="127">
        <f t="shared" si="218"/>
        <v>0</v>
      </c>
      <c r="AM142" s="126">
        <f t="shared" si="160"/>
        <v>0</v>
      </c>
    </row>
    <row r="143" spans="2:52" s="182" customFormat="1" ht="12.95">
      <c r="D143" s="189"/>
      <c r="E143" s="190"/>
      <c r="F143" s="190"/>
      <c r="G143" s="190"/>
      <c r="H143" s="190"/>
      <c r="I143" s="190"/>
      <c r="J143" s="190"/>
      <c r="K143" s="190"/>
      <c r="L143" s="190"/>
      <c r="M143" s="190"/>
      <c r="N143" s="181"/>
      <c r="AA143" s="183">
        <f t="shared" si="169"/>
        <v>14</v>
      </c>
      <c r="AB143" s="201" t="s">
        <v>195</v>
      </c>
      <c r="AC143" s="185">
        <f>SUM(AC130:AC142)</f>
        <v>0</v>
      </c>
      <c r="AD143" s="186">
        <f>SUM(AD130:AD142)</f>
        <v>0</v>
      </c>
      <c r="AE143" s="186">
        <f t="shared" ref="AE143" si="219">SUM(AE130:AE142)</f>
        <v>0</v>
      </c>
      <c r="AF143" s="186">
        <f t="shared" ref="AF143" si="220">SUM(AF130:AF142)</f>
        <v>0</v>
      </c>
      <c r="AG143" s="186">
        <f t="shared" ref="AG143" si="221">SUM(AG130:AG142)</f>
        <v>0</v>
      </c>
      <c r="AH143" s="186">
        <f t="shared" ref="AH143" si="222">SUM(AH130:AH142)</f>
        <v>0</v>
      </c>
      <c r="AI143" s="186">
        <f t="shared" ref="AI143" si="223">SUM(AI130:AI142)</f>
        <v>0</v>
      </c>
      <c r="AJ143" s="186">
        <f t="shared" ref="AJ143" si="224">SUM(AJ130:AJ142)</f>
        <v>0</v>
      </c>
      <c r="AK143" s="186">
        <f t="shared" ref="AK143" si="225">SUM(AK130:AK142)</f>
        <v>0</v>
      </c>
      <c r="AL143" s="186">
        <f t="shared" ref="AL143" si="226">SUM(AL130:AL142)</f>
        <v>0</v>
      </c>
      <c r="AM143" s="186">
        <f t="shared" si="160"/>
        <v>0</v>
      </c>
    </row>
    <row r="144" spans="2:52" s="182" customFormat="1" ht="15" customHeight="1">
      <c r="B144" s="183">
        <v>14</v>
      </c>
      <c r="C144" s="184" t="s">
        <v>166</v>
      </c>
      <c r="D144" s="191">
        <f>D130</f>
        <v>0</v>
      </c>
      <c r="E144" s="127">
        <f>E130</f>
        <v>0</v>
      </c>
      <c r="F144" s="127">
        <f t="shared" ref="F144:L144" si="227">F130</f>
        <v>0</v>
      </c>
      <c r="G144" s="127">
        <f t="shared" si="227"/>
        <v>0</v>
      </c>
      <c r="H144" s="127">
        <f t="shared" si="227"/>
        <v>0</v>
      </c>
      <c r="I144" s="127">
        <f t="shared" si="227"/>
        <v>0</v>
      </c>
      <c r="J144" s="127">
        <f t="shared" si="227"/>
        <v>0</v>
      </c>
      <c r="K144" s="127">
        <f t="shared" si="227"/>
        <v>0</v>
      </c>
      <c r="L144" s="127">
        <f t="shared" si="227"/>
        <v>0</v>
      </c>
      <c r="M144" s="126">
        <f t="shared" ref="M144:M150" si="228">SUM(F144:L144)</f>
        <v>0</v>
      </c>
      <c r="N144" s="181"/>
      <c r="AA144" s="187" t="s">
        <v>199</v>
      </c>
    </row>
    <row r="145" spans="2:14" s="182" customFormat="1" ht="15" customHeight="1">
      <c r="B145" s="183">
        <v>15</v>
      </c>
      <c r="C145" s="184" t="s">
        <v>209</v>
      </c>
      <c r="D145" s="191">
        <f>D131+D141</f>
        <v>0</v>
      </c>
      <c r="E145" s="127">
        <f>E131+E141</f>
        <v>0</v>
      </c>
      <c r="F145" s="127">
        <f t="shared" ref="F145:L145" si="229">F131+F141</f>
        <v>0</v>
      </c>
      <c r="G145" s="127">
        <f t="shared" si="229"/>
        <v>0</v>
      </c>
      <c r="H145" s="127">
        <f t="shared" si="229"/>
        <v>0</v>
      </c>
      <c r="I145" s="127">
        <f t="shared" si="229"/>
        <v>0</v>
      </c>
      <c r="J145" s="127">
        <f t="shared" si="229"/>
        <v>0</v>
      </c>
      <c r="K145" s="127">
        <f t="shared" si="229"/>
        <v>0</v>
      </c>
      <c r="L145" s="127">
        <f t="shared" si="229"/>
        <v>0</v>
      </c>
      <c r="M145" s="126">
        <f t="shared" si="228"/>
        <v>0</v>
      </c>
      <c r="N145" s="181"/>
    </row>
    <row r="146" spans="2:14" s="182" customFormat="1" ht="15" customHeight="1">
      <c r="B146" s="183">
        <v>16</v>
      </c>
      <c r="C146" s="184" t="s">
        <v>210</v>
      </c>
      <c r="D146" s="191">
        <f>D132+D133+D134</f>
        <v>0</v>
      </c>
      <c r="E146" s="127">
        <f>E132+E133+E134</f>
        <v>0</v>
      </c>
      <c r="F146" s="127">
        <f t="shared" ref="F146:L146" si="230">F132+F133+F134</f>
        <v>0</v>
      </c>
      <c r="G146" s="127">
        <f t="shared" si="230"/>
        <v>0</v>
      </c>
      <c r="H146" s="127">
        <f t="shared" si="230"/>
        <v>0</v>
      </c>
      <c r="I146" s="127">
        <f t="shared" si="230"/>
        <v>0</v>
      </c>
      <c r="J146" s="127">
        <f t="shared" si="230"/>
        <v>0</v>
      </c>
      <c r="K146" s="127">
        <f t="shared" si="230"/>
        <v>0</v>
      </c>
      <c r="L146" s="127">
        <f t="shared" si="230"/>
        <v>0</v>
      </c>
      <c r="M146" s="126">
        <f t="shared" si="228"/>
        <v>0</v>
      </c>
      <c r="N146" s="181"/>
    </row>
    <row r="147" spans="2:14" s="182" customFormat="1" ht="15" customHeight="1">
      <c r="B147" s="183">
        <v>17</v>
      </c>
      <c r="C147" s="184" t="s">
        <v>186</v>
      </c>
      <c r="D147" s="191">
        <f>D135</f>
        <v>0</v>
      </c>
      <c r="E147" s="127">
        <f>E135</f>
        <v>0</v>
      </c>
      <c r="F147" s="127">
        <f t="shared" ref="F147:L147" si="231">F135</f>
        <v>0</v>
      </c>
      <c r="G147" s="127">
        <f t="shared" si="231"/>
        <v>0</v>
      </c>
      <c r="H147" s="127">
        <f t="shared" si="231"/>
        <v>0</v>
      </c>
      <c r="I147" s="127">
        <f t="shared" si="231"/>
        <v>0</v>
      </c>
      <c r="J147" s="127">
        <f t="shared" si="231"/>
        <v>0</v>
      </c>
      <c r="K147" s="127">
        <f t="shared" si="231"/>
        <v>0</v>
      </c>
      <c r="L147" s="127">
        <f t="shared" si="231"/>
        <v>0</v>
      </c>
      <c r="M147" s="126">
        <f t="shared" si="228"/>
        <v>0</v>
      </c>
      <c r="N147" s="181"/>
    </row>
    <row r="148" spans="2:14" s="182" customFormat="1" ht="15" customHeight="1">
      <c r="B148" s="183">
        <v>18</v>
      </c>
      <c r="C148" s="184" t="s">
        <v>211</v>
      </c>
      <c r="D148" s="191">
        <f>D136+D137+D138+D139</f>
        <v>0</v>
      </c>
      <c r="E148" s="127">
        <f>E136+E137+E138+E139</f>
        <v>0</v>
      </c>
      <c r="F148" s="127">
        <f t="shared" ref="F148:L148" si="232">F136+F137+F138+F139</f>
        <v>0</v>
      </c>
      <c r="G148" s="127">
        <f t="shared" si="232"/>
        <v>0</v>
      </c>
      <c r="H148" s="127">
        <f t="shared" si="232"/>
        <v>0</v>
      </c>
      <c r="I148" s="127">
        <f t="shared" si="232"/>
        <v>0</v>
      </c>
      <c r="J148" s="127">
        <f t="shared" si="232"/>
        <v>0</v>
      </c>
      <c r="K148" s="127">
        <f t="shared" si="232"/>
        <v>0</v>
      </c>
      <c r="L148" s="127">
        <f t="shared" si="232"/>
        <v>0</v>
      </c>
      <c r="M148" s="126">
        <f t="shared" si="228"/>
        <v>0</v>
      </c>
      <c r="N148" s="181"/>
    </row>
    <row r="149" spans="2:14" s="182" customFormat="1" ht="15" customHeight="1">
      <c r="B149" s="183">
        <v>19</v>
      </c>
      <c r="C149" s="184" t="s">
        <v>203</v>
      </c>
      <c r="D149" s="191">
        <f>D140</f>
        <v>0</v>
      </c>
      <c r="E149" s="127">
        <f>E140</f>
        <v>0</v>
      </c>
      <c r="F149" s="127">
        <f t="shared" ref="F149:L149" si="233">F140</f>
        <v>0</v>
      </c>
      <c r="G149" s="127">
        <f t="shared" si="233"/>
        <v>0</v>
      </c>
      <c r="H149" s="127">
        <f t="shared" si="233"/>
        <v>0</v>
      </c>
      <c r="I149" s="127">
        <f t="shared" si="233"/>
        <v>0</v>
      </c>
      <c r="J149" s="127">
        <f t="shared" si="233"/>
        <v>0</v>
      </c>
      <c r="K149" s="127">
        <f t="shared" si="233"/>
        <v>0</v>
      </c>
      <c r="L149" s="127">
        <f t="shared" si="233"/>
        <v>0</v>
      </c>
      <c r="M149" s="126">
        <f t="shared" si="228"/>
        <v>0</v>
      </c>
      <c r="N149" s="181"/>
    </row>
    <row r="150" spans="2:14" s="182" customFormat="1" ht="15" customHeight="1">
      <c r="B150" s="183">
        <v>20</v>
      </c>
      <c r="C150" s="201" t="s">
        <v>195</v>
      </c>
      <c r="D150" s="185">
        <f t="shared" ref="D150:L150" si="234">SUM(D144:D149)</f>
        <v>0</v>
      </c>
      <c r="E150" s="186">
        <f t="shared" si="234"/>
        <v>0</v>
      </c>
      <c r="F150" s="186">
        <f t="shared" si="234"/>
        <v>0</v>
      </c>
      <c r="G150" s="186">
        <f t="shared" si="234"/>
        <v>0</v>
      </c>
      <c r="H150" s="186">
        <f t="shared" si="234"/>
        <v>0</v>
      </c>
      <c r="I150" s="186">
        <f t="shared" si="234"/>
        <v>0</v>
      </c>
      <c r="J150" s="186">
        <f t="shared" si="234"/>
        <v>0</v>
      </c>
      <c r="K150" s="186">
        <f t="shared" si="234"/>
        <v>0</v>
      </c>
      <c r="L150" s="186">
        <f t="shared" si="234"/>
        <v>0</v>
      </c>
      <c r="M150" s="186">
        <f t="shared" si="228"/>
        <v>0</v>
      </c>
      <c r="N150" s="181"/>
    </row>
    <row r="151" spans="2:14" ht="15" customHeight="1">
      <c r="B151" s="187" t="s">
        <v>199</v>
      </c>
    </row>
  </sheetData>
  <sheetProtection algorithmName="SHA-512" hashValue="yVrRt8L2jmkbHXaD2phyR+5cSmegNahx8lT/eI54N9K115VZAprehiwlDYAHzrDA+94bLEnH1/eHahCr5JIkUw==" saltValue="XNbdyefwy07lmqt5R5u+xg==" spinCount="100000" sheet="1" objects="1" scenarios="1"/>
  <printOptions horizontalCentered="1"/>
  <pageMargins left="0.75" right="0.75" top="0.6" bottom="0.6" header="0.25" footer="0.25"/>
  <pageSetup scale="29" orientation="portrait" r:id="rId1"/>
  <headerFooter scaleWithDoc="0">
    <oddHeader>&amp;R&amp;8State of New Mexico</oddHeader>
    <oddFooter>&amp;L&amp;8Version 4.0&amp;R&amp;8Page &amp;P of &amp;N</oddFooter>
  </headerFooter>
  <rowBreaks count="1" manualBreakCount="1">
    <brk id="27" min="40" max="5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B153"/>
  <sheetViews>
    <sheetView showGridLines="0" zoomScale="75" zoomScaleNormal="75" zoomScalePageLayoutView="85" workbookViewId="0"/>
  </sheetViews>
  <sheetFormatPr defaultColWidth="9.140625" defaultRowHeight="12.6"/>
  <cols>
    <col min="1" max="1" width="1.85546875" style="158" customWidth="1"/>
    <col min="2" max="2" width="7.140625" style="158" customWidth="1"/>
    <col min="3" max="3" width="11.5703125" style="158" customWidth="1"/>
    <col min="4" max="12" width="20.5703125" style="158" customWidth="1"/>
    <col min="13" max="13" width="25.5703125" style="158" customWidth="1"/>
    <col min="14" max="14" width="9.140625" style="158"/>
    <col min="15" max="15" width="7" style="158" bestFit="1" customWidth="1"/>
    <col min="16" max="16" width="9.42578125" style="158" customWidth="1"/>
    <col min="17" max="25" width="20.5703125" style="158" customWidth="1"/>
    <col min="26" max="26" width="25.5703125" style="158" customWidth="1"/>
    <col min="27" max="27" width="7.5703125" style="51" customWidth="1"/>
    <col min="28" max="28" width="7" style="158" bestFit="1" customWidth="1"/>
    <col min="29" max="29" width="9.42578125" style="158" customWidth="1"/>
    <col min="30" max="38" width="20.5703125" style="158" customWidth="1"/>
    <col min="39" max="39" width="25.5703125" style="158" customWidth="1"/>
    <col min="40" max="40" width="9.140625" style="158"/>
    <col min="41" max="41" width="7" style="158" bestFit="1" customWidth="1"/>
    <col min="42" max="42" width="18.42578125" style="158" bestFit="1" customWidth="1"/>
    <col min="43" max="51" width="20.5703125" style="158" customWidth="1"/>
    <col min="52" max="52" width="25.5703125" style="158" customWidth="1"/>
    <col min="53" max="16384" width="9.140625" style="158"/>
  </cols>
  <sheetData>
    <row r="2" spans="2:52" ht="18">
      <c r="B2" s="52" t="s">
        <v>212</v>
      </c>
      <c r="O2" s="52" t="str">
        <f>$B$2</f>
        <v>Report 23 Shared Risk Arrangement Expense Detail</v>
      </c>
      <c r="AB2" s="52" t="str">
        <f>$B$2</f>
        <v>Report 23 Shared Risk Arrangement Expense Detail</v>
      </c>
      <c r="AO2" s="52" t="str">
        <f>$B$2</f>
        <v>Report 23 Shared Risk Arrangement Expense Detail</v>
      </c>
    </row>
    <row r="3" spans="2:52" ht="18">
      <c r="B3" s="52" t="s">
        <v>42</v>
      </c>
      <c r="O3" s="52" t="str">
        <f>$B$3</f>
        <v>FMB-ALL 23</v>
      </c>
      <c r="AB3" s="52" t="str">
        <f>$B$3</f>
        <v>FMB-ALL 23</v>
      </c>
      <c r="AO3" s="52" t="str">
        <f>$B$3</f>
        <v>FMB-ALL 23</v>
      </c>
    </row>
    <row r="4" spans="2:52" ht="18">
      <c r="B4" s="52" t="s">
        <v>131</v>
      </c>
      <c r="O4" s="52" t="str">
        <f>$B$4</f>
        <v>Medicaid-Specific Unaudited Schedule of Revenue and Expenses</v>
      </c>
      <c r="AB4" s="52" t="str">
        <f>$B$4</f>
        <v>Medicaid-Specific Unaudited Schedule of Revenue and Expenses</v>
      </c>
      <c r="AO4" s="52" t="str">
        <f>$B$4</f>
        <v>Medicaid-Specific Unaudited Schedule of Revenue and Expenses</v>
      </c>
    </row>
    <row r="5" spans="2:52" ht="18">
      <c r="B5" s="56" t="s">
        <v>45</v>
      </c>
      <c r="O5" s="56" t="str">
        <f>$B$5</f>
        <v>Centennial Care:  All Programs</v>
      </c>
      <c r="AB5" s="56" t="str">
        <f>$B$5</f>
        <v>Centennial Care:  All Programs</v>
      </c>
      <c r="AO5" s="56" t="str">
        <f>$B$5</f>
        <v>Centennial Care:  All Programs</v>
      </c>
    </row>
    <row r="6" spans="2:52" ht="18">
      <c r="B6" s="56"/>
      <c r="O6" s="56"/>
      <c r="AB6" s="56"/>
      <c r="AO6" s="56"/>
    </row>
    <row r="7" spans="2:52" ht="18">
      <c r="B7" s="52" t="str">
        <f>"MCO Name:  "&amp;'Information Input'!$F$17</f>
        <v xml:space="preserve">MCO Name:  </v>
      </c>
      <c r="O7" s="52" t="str">
        <f>$B$7</f>
        <v xml:space="preserve">MCO Name:  </v>
      </c>
      <c r="AB7" s="52" t="str">
        <f>$B$7</f>
        <v xml:space="preserve">MCO Name:  </v>
      </c>
      <c r="AO7" s="52" t="str">
        <f>$B$7</f>
        <v xml:space="preserve">MCO Name:  </v>
      </c>
    </row>
    <row r="8" spans="2:52" ht="18">
      <c r="B8" s="52" t="str">
        <f>"Report Submission Type:  "&amp;'Information Input'!$J$25</f>
        <v>Report Submission Type:  Quarterly</v>
      </c>
      <c r="O8" s="52" t="str">
        <f>$B$8</f>
        <v>Report Submission Type:  Quarterly</v>
      </c>
      <c r="AB8" s="52" t="str">
        <f>$B$8</f>
        <v>Report Submission Type:  Quarterly</v>
      </c>
      <c r="AO8" s="52" t="str">
        <f>$B$8</f>
        <v>Report Submission Type:  Quarterly</v>
      </c>
    </row>
    <row r="9" spans="2:52" ht="18">
      <c r="B9" s="52" t="str">
        <f>"Calendar Year Reporting Cycle:  "&amp;'Information Input'!$J$21</f>
        <v>Calendar Year Reporting Cycle:  2019</v>
      </c>
      <c r="O9" s="52" t="str">
        <f>$B$9</f>
        <v>Calendar Year Reporting Cycle:  2019</v>
      </c>
      <c r="AB9" s="52" t="str">
        <f>$B$9</f>
        <v>Calendar Year Reporting Cycle:  2019</v>
      </c>
      <c r="AO9" s="52" t="str">
        <f>$B$9</f>
        <v>Calendar Year Reporting Cycle:  2019</v>
      </c>
    </row>
    <row r="10" spans="2:52" ht="18">
      <c r="B10" s="36" t="str">
        <f>"Report Period Ending:  "&amp;TEXT('Information Input'!$H$33,"mm/dd/yyyy")</f>
        <v>Report Period Ending:  03/31/2019</v>
      </c>
      <c r="O10" s="36" t="str">
        <f>$B$10</f>
        <v>Report Period Ending:  03/31/2019</v>
      </c>
      <c r="AB10" s="36" t="str">
        <f>$B$10</f>
        <v>Report Period Ending:  03/31/2019</v>
      </c>
      <c r="AO10" s="36" t="str">
        <f>$B$10</f>
        <v>Report Period Ending:  03/31/2019</v>
      </c>
    </row>
    <row r="11" spans="2:52" ht="18" customHeight="1">
      <c r="C11" s="160"/>
      <c r="D11" s="160"/>
      <c r="H11" s="159"/>
      <c r="I11" s="159"/>
      <c r="J11" s="159"/>
      <c r="K11" s="159"/>
      <c r="L11" s="159"/>
      <c r="M11" s="159"/>
    </row>
    <row r="12" spans="2:52" s="200" customFormat="1" ht="20.100000000000001" customHeight="1">
      <c r="B12" s="194" t="s">
        <v>132</v>
      </c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6"/>
      <c r="O12" s="194" t="s">
        <v>133</v>
      </c>
      <c r="P12" s="198"/>
      <c r="Q12" s="195"/>
      <c r="R12" s="198"/>
      <c r="S12" s="198"/>
      <c r="T12" s="198"/>
      <c r="U12" s="198"/>
      <c r="V12" s="198"/>
      <c r="W12" s="198"/>
      <c r="X12" s="198"/>
      <c r="Y12" s="198"/>
      <c r="Z12" s="199"/>
      <c r="AA12" s="197"/>
      <c r="AB12" s="194" t="s">
        <v>134</v>
      </c>
      <c r="AC12" s="198"/>
      <c r="AD12" s="195"/>
      <c r="AE12" s="198"/>
      <c r="AF12" s="198"/>
      <c r="AG12" s="198"/>
      <c r="AH12" s="198"/>
      <c r="AI12" s="198"/>
      <c r="AJ12" s="198"/>
      <c r="AK12" s="198"/>
      <c r="AL12" s="198"/>
      <c r="AM12" s="199"/>
      <c r="AO12" s="194" t="s">
        <v>135</v>
      </c>
      <c r="AP12" s="198"/>
      <c r="AQ12" s="195"/>
      <c r="AR12" s="198"/>
      <c r="AS12" s="198"/>
      <c r="AT12" s="198"/>
      <c r="AU12" s="198"/>
      <c r="AV12" s="198"/>
      <c r="AW12" s="198"/>
      <c r="AX12" s="198"/>
      <c r="AY12" s="198"/>
      <c r="AZ12" s="199"/>
    </row>
    <row r="13" spans="2:52" s="169" customFormat="1" ht="17.25" customHeight="1">
      <c r="B13" s="168"/>
      <c r="D13" s="168"/>
      <c r="O13" s="168"/>
      <c r="Q13" s="168"/>
      <c r="AA13" s="51"/>
      <c r="AB13" s="168"/>
      <c r="AD13" s="168"/>
      <c r="AO13" s="168"/>
      <c r="AQ13" s="168"/>
    </row>
    <row r="14" spans="2:52" s="167" customFormat="1" ht="18" customHeight="1">
      <c r="B14" s="161" t="s">
        <v>55</v>
      </c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3"/>
      <c r="O14" s="161" t="s">
        <v>55</v>
      </c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3"/>
      <c r="AA14" s="164"/>
      <c r="AB14" s="161" t="s">
        <v>55</v>
      </c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3"/>
      <c r="AO14" s="161" t="s">
        <v>55</v>
      </c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3"/>
    </row>
    <row r="15" spans="2:52" s="182" customFormat="1" ht="39" customHeight="1">
      <c r="B15" s="177" t="s">
        <v>139</v>
      </c>
      <c r="C15" s="177" t="s">
        <v>140</v>
      </c>
      <c r="D15" s="178" t="s">
        <v>213</v>
      </c>
      <c r="E15" s="179" t="s">
        <v>214</v>
      </c>
      <c r="F15" s="180" t="s">
        <v>215</v>
      </c>
      <c r="G15" s="180" t="s">
        <v>216</v>
      </c>
      <c r="H15" s="180" t="s">
        <v>146</v>
      </c>
      <c r="I15" s="180" t="s">
        <v>147</v>
      </c>
      <c r="J15" s="180" t="s">
        <v>149</v>
      </c>
      <c r="K15" s="180" t="s">
        <v>217</v>
      </c>
      <c r="L15" s="180" t="s">
        <v>218</v>
      </c>
      <c r="M15" s="180" t="s">
        <v>118</v>
      </c>
      <c r="O15" s="177" t="s">
        <v>139</v>
      </c>
      <c r="P15" s="177" t="s">
        <v>140</v>
      </c>
      <c r="Q15" s="178" t="s">
        <v>213</v>
      </c>
      <c r="R15" s="179" t="s">
        <v>214</v>
      </c>
      <c r="S15" s="180" t="s">
        <v>215</v>
      </c>
      <c r="T15" s="180" t="s">
        <v>216</v>
      </c>
      <c r="U15" s="180" t="s">
        <v>146</v>
      </c>
      <c r="V15" s="180" t="s">
        <v>147</v>
      </c>
      <c r="W15" s="180" t="s">
        <v>149</v>
      </c>
      <c r="X15" s="180" t="s">
        <v>217</v>
      </c>
      <c r="Y15" s="180" t="s">
        <v>218</v>
      </c>
      <c r="Z15" s="180" t="s">
        <v>118</v>
      </c>
      <c r="AA15" s="181"/>
      <c r="AB15" s="177" t="s">
        <v>139</v>
      </c>
      <c r="AC15" s="177" t="s">
        <v>140</v>
      </c>
      <c r="AD15" s="178" t="s">
        <v>213</v>
      </c>
      <c r="AE15" s="179" t="s">
        <v>214</v>
      </c>
      <c r="AF15" s="180" t="s">
        <v>215</v>
      </c>
      <c r="AG15" s="180" t="s">
        <v>216</v>
      </c>
      <c r="AH15" s="180" t="s">
        <v>146</v>
      </c>
      <c r="AI15" s="180" t="s">
        <v>147</v>
      </c>
      <c r="AJ15" s="180" t="s">
        <v>149</v>
      </c>
      <c r="AK15" s="180" t="s">
        <v>217</v>
      </c>
      <c r="AL15" s="180" t="s">
        <v>218</v>
      </c>
      <c r="AM15" s="180" t="s">
        <v>118</v>
      </c>
      <c r="AO15" s="177" t="s">
        <v>139</v>
      </c>
      <c r="AP15" s="177" t="s">
        <v>140</v>
      </c>
      <c r="AQ15" s="178" t="s">
        <v>213</v>
      </c>
      <c r="AR15" s="179" t="s">
        <v>214</v>
      </c>
      <c r="AS15" s="180" t="s">
        <v>215</v>
      </c>
      <c r="AT15" s="180" t="s">
        <v>216</v>
      </c>
      <c r="AU15" s="180" t="s">
        <v>146</v>
      </c>
      <c r="AV15" s="180" t="s">
        <v>147</v>
      </c>
      <c r="AW15" s="180" t="s">
        <v>149</v>
      </c>
      <c r="AX15" s="180" t="s">
        <v>217</v>
      </c>
      <c r="AY15" s="180" t="s">
        <v>218</v>
      </c>
      <c r="AZ15" s="180" t="s">
        <v>118</v>
      </c>
    </row>
    <row r="16" spans="2:52" s="182" customFormat="1" ht="18" customHeight="1">
      <c r="B16" s="180" t="s">
        <v>151</v>
      </c>
      <c r="C16" s="180" t="s">
        <v>152</v>
      </c>
      <c r="D16" s="178" t="s">
        <v>153</v>
      </c>
      <c r="E16" s="178" t="s">
        <v>154</v>
      </c>
      <c r="F16" s="180" t="s">
        <v>155</v>
      </c>
      <c r="G16" s="180" t="s">
        <v>156</v>
      </c>
      <c r="H16" s="180" t="s">
        <v>157</v>
      </c>
      <c r="I16" s="180" t="s">
        <v>158</v>
      </c>
      <c r="J16" s="180" t="s">
        <v>159</v>
      </c>
      <c r="K16" s="180" t="s">
        <v>160</v>
      </c>
      <c r="L16" s="180" t="s">
        <v>161</v>
      </c>
      <c r="M16" s="180" t="s">
        <v>219</v>
      </c>
      <c r="O16" s="180" t="s">
        <v>151</v>
      </c>
      <c r="P16" s="180" t="s">
        <v>152</v>
      </c>
      <c r="Q16" s="180" t="s">
        <v>153</v>
      </c>
      <c r="R16" s="180" t="s">
        <v>154</v>
      </c>
      <c r="S16" s="180" t="s">
        <v>155</v>
      </c>
      <c r="T16" s="180" t="s">
        <v>156</v>
      </c>
      <c r="U16" s="180" t="s">
        <v>157</v>
      </c>
      <c r="V16" s="180" t="s">
        <v>158</v>
      </c>
      <c r="W16" s="180" t="s">
        <v>159</v>
      </c>
      <c r="X16" s="180" t="s">
        <v>160</v>
      </c>
      <c r="Y16" s="180" t="s">
        <v>161</v>
      </c>
      <c r="Z16" s="180" t="s">
        <v>219</v>
      </c>
      <c r="AA16" s="181"/>
      <c r="AB16" s="180" t="s">
        <v>151</v>
      </c>
      <c r="AC16" s="180" t="s">
        <v>152</v>
      </c>
      <c r="AD16" s="180" t="s">
        <v>153</v>
      </c>
      <c r="AE16" s="180" t="s">
        <v>154</v>
      </c>
      <c r="AF16" s="180" t="s">
        <v>155</v>
      </c>
      <c r="AG16" s="180" t="s">
        <v>156</v>
      </c>
      <c r="AH16" s="180" t="s">
        <v>157</v>
      </c>
      <c r="AI16" s="180" t="s">
        <v>158</v>
      </c>
      <c r="AJ16" s="180" t="s">
        <v>159</v>
      </c>
      <c r="AK16" s="180" t="s">
        <v>160</v>
      </c>
      <c r="AL16" s="180" t="s">
        <v>161</v>
      </c>
      <c r="AM16" s="180" t="s">
        <v>219</v>
      </c>
      <c r="AO16" s="180" t="s">
        <v>151</v>
      </c>
      <c r="AP16" s="180" t="s">
        <v>152</v>
      </c>
      <c r="AQ16" s="180" t="s">
        <v>153</v>
      </c>
      <c r="AR16" s="180" t="s">
        <v>154</v>
      </c>
      <c r="AS16" s="180" t="s">
        <v>155</v>
      </c>
      <c r="AT16" s="180" t="s">
        <v>156</v>
      </c>
      <c r="AU16" s="180" t="s">
        <v>157</v>
      </c>
      <c r="AV16" s="180" t="s">
        <v>158</v>
      </c>
      <c r="AW16" s="180" t="s">
        <v>159</v>
      </c>
      <c r="AX16" s="180" t="s">
        <v>160</v>
      </c>
      <c r="AY16" s="180" t="s">
        <v>161</v>
      </c>
      <c r="AZ16" s="180" t="s">
        <v>219</v>
      </c>
    </row>
    <row r="17" spans="2:52" s="182" customFormat="1" ht="15" customHeight="1">
      <c r="B17" s="183">
        <v>1</v>
      </c>
      <c r="C17" s="184" t="s">
        <v>166</v>
      </c>
      <c r="D17" s="125"/>
      <c r="E17" s="125"/>
      <c r="F17" s="125"/>
      <c r="G17" s="125"/>
      <c r="H17" s="125"/>
      <c r="I17" s="125"/>
      <c r="J17" s="125"/>
      <c r="K17" s="125"/>
      <c r="L17" s="125"/>
      <c r="M17" s="126">
        <f>SUM(D17:L17)</f>
        <v>0</v>
      </c>
      <c r="O17" s="183">
        <v>1</v>
      </c>
      <c r="P17" s="184">
        <v>201</v>
      </c>
      <c r="Q17" s="125"/>
      <c r="R17" s="125"/>
      <c r="S17" s="125"/>
      <c r="T17" s="125"/>
      <c r="U17" s="125"/>
      <c r="V17" s="125"/>
      <c r="W17" s="125"/>
      <c r="X17" s="125"/>
      <c r="Y17" s="125"/>
      <c r="Z17" s="126">
        <f>SUM(Q17:Y17)</f>
        <v>0</v>
      </c>
      <c r="AA17" s="181"/>
      <c r="AB17" s="183">
        <v>1</v>
      </c>
      <c r="AC17" s="184" t="s">
        <v>168</v>
      </c>
      <c r="AD17" s="125"/>
      <c r="AE17" s="125"/>
      <c r="AF17" s="125"/>
      <c r="AG17" s="125"/>
      <c r="AH17" s="125"/>
      <c r="AI17" s="125"/>
      <c r="AJ17" s="125"/>
      <c r="AK17" s="125"/>
      <c r="AL17" s="125"/>
      <c r="AM17" s="126">
        <f>SUM(AD17:AL17)</f>
        <v>0</v>
      </c>
      <c r="AO17" s="183">
        <v>1</v>
      </c>
      <c r="AP17" s="184" t="s">
        <v>169</v>
      </c>
      <c r="AQ17" s="125"/>
      <c r="AR17" s="125"/>
      <c r="AS17" s="125"/>
      <c r="AT17" s="125"/>
      <c r="AU17" s="125"/>
      <c r="AV17" s="125"/>
      <c r="AW17" s="125"/>
      <c r="AX17" s="125"/>
      <c r="AY17" s="125"/>
      <c r="AZ17" s="126">
        <f>SUM(AQ17:AY17)</f>
        <v>0</v>
      </c>
    </row>
    <row r="18" spans="2:52" s="182" customFormat="1" ht="15" customHeight="1">
      <c r="B18" s="183">
        <v>2</v>
      </c>
      <c r="C18" s="184" t="s">
        <v>170</v>
      </c>
      <c r="D18" s="125"/>
      <c r="E18" s="125"/>
      <c r="F18" s="125"/>
      <c r="G18" s="125"/>
      <c r="H18" s="125"/>
      <c r="I18" s="125"/>
      <c r="J18" s="125"/>
      <c r="K18" s="125"/>
      <c r="L18" s="125"/>
      <c r="M18" s="126">
        <f t="shared" ref="M18:M29" si="0">SUM(D18:L18)</f>
        <v>0</v>
      </c>
      <c r="O18" s="183">
        <f>O17+1</f>
        <v>2</v>
      </c>
      <c r="P18" s="184">
        <v>202</v>
      </c>
      <c r="Q18" s="125"/>
      <c r="R18" s="125"/>
      <c r="S18" s="125"/>
      <c r="T18" s="125"/>
      <c r="U18" s="125"/>
      <c r="V18" s="125"/>
      <c r="W18" s="125"/>
      <c r="X18" s="125"/>
      <c r="Y18" s="125"/>
      <c r="Z18" s="126">
        <f t="shared" ref="Z18:Z23" si="1">SUM(Q18:Y18)</f>
        <v>0</v>
      </c>
      <c r="AA18" s="181"/>
      <c r="AB18" s="183">
        <f>AB17+1</f>
        <v>2</v>
      </c>
      <c r="AC18" s="184" t="s">
        <v>172</v>
      </c>
      <c r="AD18" s="125"/>
      <c r="AE18" s="125"/>
      <c r="AF18" s="125"/>
      <c r="AG18" s="125"/>
      <c r="AH18" s="125"/>
      <c r="AI18" s="125"/>
      <c r="AJ18" s="125"/>
      <c r="AK18" s="125"/>
      <c r="AL18" s="125"/>
      <c r="AM18" s="126">
        <f t="shared" ref="AM18:AM30" si="2">SUM(AD18:AL18)</f>
        <v>0</v>
      </c>
      <c r="AO18" s="183">
        <f>AO17+1</f>
        <v>2</v>
      </c>
      <c r="AP18" s="184" t="s">
        <v>173</v>
      </c>
      <c r="AQ18" s="125"/>
      <c r="AR18" s="125"/>
      <c r="AS18" s="125"/>
      <c r="AT18" s="125"/>
      <c r="AU18" s="125"/>
      <c r="AV18" s="125"/>
      <c r="AW18" s="125"/>
      <c r="AX18" s="125"/>
      <c r="AY18" s="125"/>
      <c r="AZ18" s="126">
        <f t="shared" ref="AZ18:AZ25" si="3">SUM(AQ18:AY18)</f>
        <v>0</v>
      </c>
    </row>
    <row r="19" spans="2:52" s="182" customFormat="1" ht="15" customHeight="1">
      <c r="B19" s="183">
        <v>3</v>
      </c>
      <c r="C19" s="184" t="s">
        <v>174</v>
      </c>
      <c r="D19" s="125"/>
      <c r="E19" s="125"/>
      <c r="F19" s="125"/>
      <c r="G19" s="125"/>
      <c r="H19" s="125"/>
      <c r="I19" s="125"/>
      <c r="J19" s="125"/>
      <c r="K19" s="125"/>
      <c r="L19" s="125"/>
      <c r="M19" s="126">
        <f t="shared" si="0"/>
        <v>0</v>
      </c>
      <c r="O19" s="183">
        <f t="shared" ref="O19:O23" si="4">O18+1</f>
        <v>3</v>
      </c>
      <c r="P19" s="184">
        <v>203</v>
      </c>
      <c r="Q19" s="125"/>
      <c r="R19" s="125"/>
      <c r="S19" s="125"/>
      <c r="T19" s="125"/>
      <c r="U19" s="125"/>
      <c r="V19" s="125"/>
      <c r="W19" s="125"/>
      <c r="X19" s="125"/>
      <c r="Y19" s="125"/>
      <c r="Z19" s="126">
        <f t="shared" si="1"/>
        <v>0</v>
      </c>
      <c r="AA19" s="181"/>
      <c r="AB19" s="183">
        <f t="shared" ref="AB19:AB30" si="5">AB18+1</f>
        <v>3</v>
      </c>
      <c r="AC19" s="184" t="s">
        <v>176</v>
      </c>
      <c r="AD19" s="125"/>
      <c r="AE19" s="125"/>
      <c r="AF19" s="125"/>
      <c r="AG19" s="125"/>
      <c r="AH19" s="125"/>
      <c r="AI19" s="125"/>
      <c r="AJ19" s="125"/>
      <c r="AK19" s="125"/>
      <c r="AL19" s="125"/>
      <c r="AM19" s="126">
        <f t="shared" si="2"/>
        <v>0</v>
      </c>
      <c r="AO19" s="183">
        <f t="shared" ref="AO19:AO25" si="6">AO18+1</f>
        <v>3</v>
      </c>
      <c r="AP19" s="184" t="s">
        <v>177</v>
      </c>
      <c r="AQ19" s="125"/>
      <c r="AR19" s="125"/>
      <c r="AS19" s="125"/>
      <c r="AT19" s="125"/>
      <c r="AU19" s="125"/>
      <c r="AV19" s="125"/>
      <c r="AW19" s="125"/>
      <c r="AX19" s="125"/>
      <c r="AY19" s="125"/>
      <c r="AZ19" s="126">
        <f t="shared" si="3"/>
        <v>0</v>
      </c>
    </row>
    <row r="20" spans="2:52" s="182" customFormat="1" ht="15" customHeight="1">
      <c r="B20" s="183">
        <v>4</v>
      </c>
      <c r="C20" s="184" t="s">
        <v>178</v>
      </c>
      <c r="D20" s="125"/>
      <c r="E20" s="125"/>
      <c r="F20" s="125"/>
      <c r="G20" s="125"/>
      <c r="H20" s="125"/>
      <c r="I20" s="125"/>
      <c r="J20" s="125"/>
      <c r="K20" s="125"/>
      <c r="L20" s="125"/>
      <c r="M20" s="126">
        <f t="shared" si="0"/>
        <v>0</v>
      </c>
      <c r="O20" s="183">
        <f t="shared" si="4"/>
        <v>4</v>
      </c>
      <c r="P20" s="184">
        <v>204</v>
      </c>
      <c r="Q20" s="125"/>
      <c r="R20" s="125"/>
      <c r="S20" s="125"/>
      <c r="T20" s="125"/>
      <c r="U20" s="125"/>
      <c r="V20" s="125"/>
      <c r="W20" s="125"/>
      <c r="X20" s="125"/>
      <c r="Y20" s="125"/>
      <c r="Z20" s="126">
        <f t="shared" si="1"/>
        <v>0</v>
      </c>
      <c r="AA20" s="181"/>
      <c r="AB20" s="183">
        <f t="shared" si="5"/>
        <v>4</v>
      </c>
      <c r="AC20" s="184" t="s">
        <v>180</v>
      </c>
      <c r="AD20" s="125"/>
      <c r="AE20" s="125"/>
      <c r="AF20" s="125"/>
      <c r="AG20" s="125"/>
      <c r="AH20" s="125"/>
      <c r="AI20" s="125"/>
      <c r="AJ20" s="125"/>
      <c r="AK20" s="125"/>
      <c r="AL20" s="125"/>
      <c r="AM20" s="126">
        <f t="shared" si="2"/>
        <v>0</v>
      </c>
      <c r="AO20" s="183">
        <f t="shared" si="6"/>
        <v>4</v>
      </c>
      <c r="AP20" s="184" t="s">
        <v>181</v>
      </c>
      <c r="AQ20" s="125"/>
      <c r="AR20" s="125"/>
      <c r="AS20" s="125"/>
      <c r="AT20" s="125"/>
      <c r="AU20" s="125"/>
      <c r="AV20" s="125"/>
      <c r="AW20" s="125"/>
      <c r="AX20" s="125"/>
      <c r="AY20" s="125"/>
      <c r="AZ20" s="126">
        <f t="shared" si="3"/>
        <v>0</v>
      </c>
    </row>
    <row r="21" spans="2:52" s="182" customFormat="1" ht="15" customHeight="1">
      <c r="B21" s="183">
        <v>5</v>
      </c>
      <c r="C21" s="184" t="s">
        <v>182</v>
      </c>
      <c r="D21" s="125"/>
      <c r="E21" s="125"/>
      <c r="F21" s="125"/>
      <c r="G21" s="125"/>
      <c r="H21" s="125"/>
      <c r="I21" s="125"/>
      <c r="J21" s="125"/>
      <c r="K21" s="125"/>
      <c r="L21" s="125"/>
      <c r="M21" s="126">
        <f t="shared" si="0"/>
        <v>0</v>
      </c>
      <c r="O21" s="183">
        <f t="shared" si="4"/>
        <v>5</v>
      </c>
      <c r="P21" s="184">
        <v>205</v>
      </c>
      <c r="Q21" s="125"/>
      <c r="R21" s="125"/>
      <c r="S21" s="125"/>
      <c r="T21" s="125"/>
      <c r="U21" s="125"/>
      <c r="V21" s="125"/>
      <c r="W21" s="125"/>
      <c r="X21" s="125"/>
      <c r="Y21" s="125"/>
      <c r="Z21" s="126">
        <f t="shared" si="1"/>
        <v>0</v>
      </c>
      <c r="AA21" s="181"/>
      <c r="AB21" s="183">
        <f t="shared" si="5"/>
        <v>5</v>
      </c>
      <c r="AC21" s="184" t="s">
        <v>184</v>
      </c>
      <c r="AD21" s="125"/>
      <c r="AE21" s="125"/>
      <c r="AF21" s="125"/>
      <c r="AG21" s="125"/>
      <c r="AH21" s="125"/>
      <c r="AI21" s="125"/>
      <c r="AJ21" s="125"/>
      <c r="AK21" s="125"/>
      <c r="AL21" s="125"/>
      <c r="AM21" s="126">
        <f t="shared" si="2"/>
        <v>0</v>
      </c>
      <c r="AO21" s="183">
        <f t="shared" si="6"/>
        <v>5</v>
      </c>
      <c r="AP21" s="184" t="s">
        <v>185</v>
      </c>
      <c r="AQ21" s="125"/>
      <c r="AR21" s="125"/>
      <c r="AS21" s="125"/>
      <c r="AT21" s="125"/>
      <c r="AU21" s="125"/>
      <c r="AV21" s="125"/>
      <c r="AW21" s="125"/>
      <c r="AX21" s="125"/>
      <c r="AY21" s="125"/>
      <c r="AZ21" s="126">
        <f t="shared" si="3"/>
        <v>0</v>
      </c>
    </row>
    <row r="22" spans="2:52" s="182" customFormat="1" ht="15" customHeight="1">
      <c r="B22" s="183">
        <v>6</v>
      </c>
      <c r="C22" s="184" t="s">
        <v>186</v>
      </c>
      <c r="D22" s="125"/>
      <c r="E22" s="125"/>
      <c r="F22" s="125"/>
      <c r="G22" s="125"/>
      <c r="H22" s="125"/>
      <c r="I22" s="125"/>
      <c r="J22" s="125"/>
      <c r="K22" s="125"/>
      <c r="L22" s="125"/>
      <c r="M22" s="126">
        <f t="shared" si="0"/>
        <v>0</v>
      </c>
      <c r="O22" s="183">
        <f t="shared" si="4"/>
        <v>6</v>
      </c>
      <c r="P22" s="184">
        <v>206</v>
      </c>
      <c r="Q22" s="125"/>
      <c r="R22" s="125"/>
      <c r="S22" s="125"/>
      <c r="T22" s="125"/>
      <c r="U22" s="125"/>
      <c r="V22" s="125"/>
      <c r="W22" s="125"/>
      <c r="X22" s="125"/>
      <c r="Y22" s="125"/>
      <c r="Z22" s="126">
        <f t="shared" si="1"/>
        <v>0</v>
      </c>
      <c r="AA22" s="181"/>
      <c r="AB22" s="183">
        <f t="shared" si="5"/>
        <v>6</v>
      </c>
      <c r="AC22" s="184" t="s">
        <v>188</v>
      </c>
      <c r="AD22" s="125"/>
      <c r="AE22" s="125"/>
      <c r="AF22" s="125"/>
      <c r="AG22" s="125"/>
      <c r="AH22" s="125"/>
      <c r="AI22" s="125"/>
      <c r="AJ22" s="125"/>
      <c r="AK22" s="125"/>
      <c r="AL22" s="125"/>
      <c r="AM22" s="126">
        <f t="shared" si="2"/>
        <v>0</v>
      </c>
      <c r="AO22" s="183">
        <f t="shared" si="6"/>
        <v>6</v>
      </c>
      <c r="AP22" s="184" t="s">
        <v>189</v>
      </c>
      <c r="AQ22" s="125"/>
      <c r="AR22" s="125"/>
      <c r="AS22" s="125"/>
      <c r="AT22" s="125"/>
      <c r="AU22" s="125"/>
      <c r="AV22" s="125"/>
      <c r="AW22" s="125"/>
      <c r="AX22" s="125"/>
      <c r="AY22" s="125"/>
      <c r="AZ22" s="126">
        <f t="shared" si="3"/>
        <v>0</v>
      </c>
    </row>
    <row r="23" spans="2:52" s="182" customFormat="1" ht="15" customHeight="1">
      <c r="B23" s="183">
        <v>7</v>
      </c>
      <c r="C23" s="184" t="s">
        <v>190</v>
      </c>
      <c r="D23" s="125"/>
      <c r="E23" s="125"/>
      <c r="F23" s="125"/>
      <c r="G23" s="125"/>
      <c r="H23" s="125"/>
      <c r="I23" s="125"/>
      <c r="J23" s="125"/>
      <c r="K23" s="125"/>
      <c r="L23" s="125"/>
      <c r="M23" s="126">
        <f t="shared" si="0"/>
        <v>0</v>
      </c>
      <c r="O23" s="216">
        <f t="shared" si="4"/>
        <v>7</v>
      </c>
      <c r="P23" s="217">
        <v>207</v>
      </c>
      <c r="Q23" s="218"/>
      <c r="R23" s="218"/>
      <c r="S23" s="218"/>
      <c r="T23" s="218"/>
      <c r="U23" s="218"/>
      <c r="V23" s="218"/>
      <c r="W23" s="218"/>
      <c r="X23" s="218"/>
      <c r="Y23" s="218"/>
      <c r="Z23" s="219">
        <f t="shared" si="1"/>
        <v>0</v>
      </c>
      <c r="AA23" s="181"/>
      <c r="AB23" s="183">
        <f t="shared" si="5"/>
        <v>7</v>
      </c>
      <c r="AC23" s="184" t="s">
        <v>192</v>
      </c>
      <c r="AD23" s="125"/>
      <c r="AE23" s="125"/>
      <c r="AF23" s="125"/>
      <c r="AG23" s="125"/>
      <c r="AH23" s="125"/>
      <c r="AI23" s="125"/>
      <c r="AJ23" s="125"/>
      <c r="AK23" s="125"/>
      <c r="AL23" s="125"/>
      <c r="AM23" s="126">
        <f t="shared" si="2"/>
        <v>0</v>
      </c>
      <c r="AO23" s="183">
        <f t="shared" si="6"/>
        <v>7</v>
      </c>
      <c r="AP23" s="184" t="s">
        <v>193</v>
      </c>
      <c r="AQ23" s="125"/>
      <c r="AR23" s="125"/>
      <c r="AS23" s="125"/>
      <c r="AT23" s="125"/>
      <c r="AU23" s="125"/>
      <c r="AV23" s="125"/>
      <c r="AW23" s="125"/>
      <c r="AX23" s="125"/>
      <c r="AY23" s="125"/>
      <c r="AZ23" s="126">
        <f t="shared" si="3"/>
        <v>0</v>
      </c>
    </row>
    <row r="24" spans="2:52" s="182" customFormat="1" ht="15" customHeight="1">
      <c r="B24" s="183">
        <v>8</v>
      </c>
      <c r="C24" s="184" t="s">
        <v>194</v>
      </c>
      <c r="D24" s="125"/>
      <c r="E24" s="125"/>
      <c r="F24" s="125"/>
      <c r="G24" s="125"/>
      <c r="H24" s="125"/>
      <c r="I24" s="125"/>
      <c r="J24" s="125"/>
      <c r="K24" s="125"/>
      <c r="L24" s="125"/>
      <c r="M24" s="126">
        <f t="shared" si="0"/>
        <v>0</v>
      </c>
      <c r="O24" s="183">
        <v>8</v>
      </c>
      <c r="P24" s="201" t="s">
        <v>195</v>
      </c>
      <c r="Q24" s="186">
        <f>SUM(Q17:Q23)</f>
        <v>0</v>
      </c>
      <c r="R24" s="186">
        <f t="shared" ref="R24:Z24" si="7">SUM(R17:R23)</f>
        <v>0</v>
      </c>
      <c r="S24" s="186">
        <f t="shared" si="7"/>
        <v>0</v>
      </c>
      <c r="T24" s="186">
        <f t="shared" si="7"/>
        <v>0</v>
      </c>
      <c r="U24" s="186">
        <f t="shared" si="7"/>
        <v>0</v>
      </c>
      <c r="V24" s="186">
        <f t="shared" si="7"/>
        <v>0</v>
      </c>
      <c r="W24" s="186">
        <f t="shared" si="7"/>
        <v>0</v>
      </c>
      <c r="X24" s="186">
        <f t="shared" si="7"/>
        <v>0</v>
      </c>
      <c r="Y24" s="186">
        <f t="shared" si="7"/>
        <v>0</v>
      </c>
      <c r="Z24" s="126">
        <f t="shared" si="7"/>
        <v>0</v>
      </c>
      <c r="AA24" s="181"/>
      <c r="AB24" s="183">
        <f t="shared" si="5"/>
        <v>8</v>
      </c>
      <c r="AC24" s="184" t="s">
        <v>196</v>
      </c>
      <c r="AD24" s="125"/>
      <c r="AE24" s="125"/>
      <c r="AF24" s="125"/>
      <c r="AG24" s="125"/>
      <c r="AH24" s="125"/>
      <c r="AI24" s="125"/>
      <c r="AJ24" s="125"/>
      <c r="AK24" s="125"/>
      <c r="AL24" s="125"/>
      <c r="AM24" s="126">
        <f t="shared" si="2"/>
        <v>0</v>
      </c>
      <c r="AO24" s="183">
        <f t="shared" si="6"/>
        <v>8</v>
      </c>
      <c r="AP24" s="184" t="s">
        <v>197</v>
      </c>
      <c r="AQ24" s="125"/>
      <c r="AR24" s="125"/>
      <c r="AS24" s="125"/>
      <c r="AT24" s="125"/>
      <c r="AU24" s="125"/>
      <c r="AV24" s="125"/>
      <c r="AW24" s="125"/>
      <c r="AX24" s="125"/>
      <c r="AY24" s="125"/>
      <c r="AZ24" s="126">
        <f t="shared" si="3"/>
        <v>0</v>
      </c>
    </row>
    <row r="25" spans="2:52" s="182" customFormat="1" ht="15" customHeight="1">
      <c r="B25" s="183">
        <v>9</v>
      </c>
      <c r="C25" s="184" t="s">
        <v>198</v>
      </c>
      <c r="D25" s="125"/>
      <c r="E25" s="125"/>
      <c r="F25" s="125"/>
      <c r="G25" s="125"/>
      <c r="H25" s="125"/>
      <c r="I25" s="125"/>
      <c r="J25" s="125"/>
      <c r="K25" s="125"/>
      <c r="L25" s="125"/>
      <c r="M25" s="126">
        <f t="shared" si="0"/>
        <v>0</v>
      </c>
      <c r="O25" s="187" t="s">
        <v>199</v>
      </c>
      <c r="AA25" s="181"/>
      <c r="AB25" s="183">
        <f t="shared" si="5"/>
        <v>9</v>
      </c>
      <c r="AC25" s="184" t="s">
        <v>200</v>
      </c>
      <c r="AD25" s="125"/>
      <c r="AE25" s="125"/>
      <c r="AF25" s="125"/>
      <c r="AG25" s="125"/>
      <c r="AH25" s="125"/>
      <c r="AI25" s="125"/>
      <c r="AJ25" s="125"/>
      <c r="AK25" s="125"/>
      <c r="AL25" s="125"/>
      <c r="AM25" s="126">
        <f t="shared" si="2"/>
        <v>0</v>
      </c>
      <c r="AO25" s="183">
        <f t="shared" si="6"/>
        <v>9</v>
      </c>
      <c r="AP25" s="201" t="s">
        <v>195</v>
      </c>
      <c r="AQ25" s="186">
        <f>SUM(AQ17:AQ24)</f>
        <v>0</v>
      </c>
      <c r="AR25" s="186">
        <f>SUM(AR17:AR24)</f>
        <v>0</v>
      </c>
      <c r="AS25" s="186">
        <f t="shared" ref="AS25:AY25" si="8">SUM(AS17:AS24)</f>
        <v>0</v>
      </c>
      <c r="AT25" s="186">
        <f t="shared" si="8"/>
        <v>0</v>
      </c>
      <c r="AU25" s="186">
        <f t="shared" si="8"/>
        <v>0</v>
      </c>
      <c r="AV25" s="186">
        <f t="shared" si="8"/>
        <v>0</v>
      </c>
      <c r="AW25" s="186">
        <f t="shared" si="8"/>
        <v>0</v>
      </c>
      <c r="AX25" s="186">
        <f t="shared" si="8"/>
        <v>0</v>
      </c>
      <c r="AY25" s="186">
        <f t="shared" si="8"/>
        <v>0</v>
      </c>
      <c r="AZ25" s="126">
        <f t="shared" si="3"/>
        <v>0</v>
      </c>
    </row>
    <row r="26" spans="2:52" s="182" customFormat="1" ht="15" customHeight="1">
      <c r="B26" s="183">
        <v>10</v>
      </c>
      <c r="C26" s="184" t="s">
        <v>201</v>
      </c>
      <c r="D26" s="125"/>
      <c r="E26" s="125"/>
      <c r="F26" s="125"/>
      <c r="G26" s="125"/>
      <c r="H26" s="125"/>
      <c r="I26" s="125"/>
      <c r="J26" s="125"/>
      <c r="K26" s="125"/>
      <c r="L26" s="125"/>
      <c r="M26" s="126">
        <f t="shared" si="0"/>
        <v>0</v>
      </c>
      <c r="O26" s="220"/>
      <c r="P26" s="221"/>
      <c r="Q26" s="222"/>
      <c r="R26" s="223"/>
      <c r="S26" s="223"/>
      <c r="T26" s="223"/>
      <c r="U26" s="223"/>
      <c r="V26" s="223"/>
      <c r="W26" s="223"/>
      <c r="X26" s="223"/>
      <c r="Y26" s="223"/>
      <c r="Z26" s="224"/>
      <c r="AA26" s="181"/>
      <c r="AB26" s="183">
        <f t="shared" si="5"/>
        <v>10</v>
      </c>
      <c r="AC26" s="184" t="s">
        <v>202</v>
      </c>
      <c r="AD26" s="125"/>
      <c r="AE26" s="125"/>
      <c r="AF26" s="125"/>
      <c r="AG26" s="125"/>
      <c r="AH26" s="125"/>
      <c r="AI26" s="125"/>
      <c r="AJ26" s="125"/>
      <c r="AK26" s="125"/>
      <c r="AL26" s="125"/>
      <c r="AM26" s="126">
        <f t="shared" si="2"/>
        <v>0</v>
      </c>
      <c r="AO26" s="202" t="s">
        <v>199</v>
      </c>
      <c r="AP26" s="202"/>
    </row>
    <row r="27" spans="2:52" s="182" customFormat="1" ht="15" customHeight="1">
      <c r="B27" s="183">
        <v>11</v>
      </c>
      <c r="C27" s="184" t="s">
        <v>203</v>
      </c>
      <c r="D27" s="125"/>
      <c r="E27" s="125"/>
      <c r="F27" s="125"/>
      <c r="G27" s="125"/>
      <c r="H27" s="125"/>
      <c r="I27" s="125"/>
      <c r="J27" s="125"/>
      <c r="K27" s="125"/>
      <c r="L27" s="125"/>
      <c r="M27" s="126">
        <f t="shared" si="0"/>
        <v>0</v>
      </c>
      <c r="O27" s="220"/>
      <c r="P27" s="221"/>
      <c r="Q27" s="222"/>
      <c r="R27" s="223"/>
      <c r="S27" s="223"/>
      <c r="T27" s="223"/>
      <c r="U27" s="223"/>
      <c r="V27" s="223"/>
      <c r="W27" s="223"/>
      <c r="X27" s="223"/>
      <c r="Y27" s="223"/>
      <c r="Z27" s="224"/>
      <c r="AA27" s="181"/>
      <c r="AB27" s="183">
        <f t="shared" si="5"/>
        <v>11</v>
      </c>
      <c r="AC27" s="184" t="s">
        <v>204</v>
      </c>
      <c r="AD27" s="125"/>
      <c r="AE27" s="125"/>
      <c r="AF27" s="125"/>
      <c r="AG27" s="125"/>
      <c r="AH27" s="125"/>
      <c r="AI27" s="125"/>
      <c r="AJ27" s="125"/>
      <c r="AK27" s="125"/>
      <c r="AL27" s="125"/>
      <c r="AM27" s="126">
        <f t="shared" si="2"/>
        <v>0</v>
      </c>
    </row>
    <row r="28" spans="2:52" s="182" customFormat="1" ht="15" customHeight="1">
      <c r="B28" s="183">
        <v>12</v>
      </c>
      <c r="C28" s="184" t="s">
        <v>206</v>
      </c>
      <c r="D28" s="125"/>
      <c r="E28" s="125"/>
      <c r="F28" s="125"/>
      <c r="G28" s="125"/>
      <c r="H28" s="125"/>
      <c r="I28" s="125"/>
      <c r="J28" s="125"/>
      <c r="K28" s="125"/>
      <c r="L28" s="125"/>
      <c r="M28" s="126">
        <f t="shared" si="0"/>
        <v>0</v>
      </c>
      <c r="O28" s="220"/>
      <c r="P28" s="221"/>
      <c r="Q28" s="222"/>
      <c r="R28" s="223"/>
      <c r="S28" s="223"/>
      <c r="T28" s="223"/>
      <c r="U28" s="223"/>
      <c r="V28" s="223"/>
      <c r="W28" s="223"/>
      <c r="X28" s="223"/>
      <c r="Y28" s="223"/>
      <c r="Z28" s="224"/>
      <c r="AA28" s="181"/>
      <c r="AB28" s="183">
        <f t="shared" si="5"/>
        <v>12</v>
      </c>
      <c r="AC28" s="184" t="s">
        <v>207</v>
      </c>
      <c r="AD28" s="125"/>
      <c r="AE28" s="125"/>
      <c r="AF28" s="125"/>
      <c r="AG28" s="125"/>
      <c r="AH28" s="125"/>
      <c r="AI28" s="125"/>
      <c r="AJ28" s="125"/>
      <c r="AK28" s="125"/>
      <c r="AL28" s="125"/>
      <c r="AM28" s="126">
        <f t="shared" si="2"/>
        <v>0</v>
      </c>
    </row>
    <row r="29" spans="2:52" s="182" customFormat="1" ht="15" customHeight="1">
      <c r="B29" s="183">
        <v>13</v>
      </c>
      <c r="C29" s="201" t="s">
        <v>195</v>
      </c>
      <c r="D29" s="186">
        <f>SUM(D17:D28)</f>
        <v>0</v>
      </c>
      <c r="E29" s="186">
        <f>SUM(E17:E28)</f>
        <v>0</v>
      </c>
      <c r="F29" s="186">
        <f t="shared" ref="F29:L29" si="9">SUM(F17:F28)</f>
        <v>0</v>
      </c>
      <c r="G29" s="186">
        <f t="shared" si="9"/>
        <v>0</v>
      </c>
      <c r="H29" s="186">
        <f t="shared" si="9"/>
        <v>0</v>
      </c>
      <c r="I29" s="186">
        <f t="shared" si="9"/>
        <v>0</v>
      </c>
      <c r="J29" s="186">
        <f t="shared" si="9"/>
        <v>0</v>
      </c>
      <c r="K29" s="186">
        <f t="shared" si="9"/>
        <v>0</v>
      </c>
      <c r="L29" s="186">
        <f t="shared" si="9"/>
        <v>0</v>
      </c>
      <c r="M29" s="186">
        <f t="shared" si="0"/>
        <v>0</v>
      </c>
      <c r="O29" s="220"/>
      <c r="P29" s="225"/>
      <c r="Q29" s="222"/>
      <c r="R29" s="223"/>
      <c r="S29" s="223"/>
      <c r="T29" s="223"/>
      <c r="U29" s="223"/>
      <c r="V29" s="223"/>
      <c r="W29" s="223"/>
      <c r="X29" s="223"/>
      <c r="Y29" s="223"/>
      <c r="Z29" s="224"/>
      <c r="AA29" s="181"/>
      <c r="AB29" s="183">
        <f t="shared" si="5"/>
        <v>13</v>
      </c>
      <c r="AC29" s="188" t="s">
        <v>208</v>
      </c>
      <c r="AD29" s="125"/>
      <c r="AE29" s="125"/>
      <c r="AF29" s="125"/>
      <c r="AG29" s="125"/>
      <c r="AH29" s="125"/>
      <c r="AI29" s="125"/>
      <c r="AJ29" s="125"/>
      <c r="AK29" s="125"/>
      <c r="AL29" s="125"/>
      <c r="AM29" s="126">
        <f t="shared" si="2"/>
        <v>0</v>
      </c>
    </row>
    <row r="30" spans="2:52" s="182" customFormat="1" ht="15" customHeight="1">
      <c r="B30" s="202"/>
      <c r="C30" s="202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AA30" s="181"/>
      <c r="AB30" s="183">
        <f t="shared" si="5"/>
        <v>14</v>
      </c>
      <c r="AC30" s="201" t="s">
        <v>195</v>
      </c>
      <c r="AD30" s="186">
        <f>SUM(AD17:AD29)</f>
        <v>0</v>
      </c>
      <c r="AE30" s="186">
        <f>SUM(AE17:AE29)</f>
        <v>0</v>
      </c>
      <c r="AF30" s="186">
        <f t="shared" ref="AF30:AL30" si="10">SUM(AF17:AF29)</f>
        <v>0</v>
      </c>
      <c r="AG30" s="186">
        <f t="shared" si="10"/>
        <v>0</v>
      </c>
      <c r="AH30" s="186">
        <f t="shared" si="10"/>
        <v>0</v>
      </c>
      <c r="AI30" s="186">
        <f t="shared" si="10"/>
        <v>0</v>
      </c>
      <c r="AJ30" s="186">
        <f t="shared" si="10"/>
        <v>0</v>
      </c>
      <c r="AK30" s="186">
        <f t="shared" si="10"/>
        <v>0</v>
      </c>
      <c r="AL30" s="186">
        <f t="shared" si="10"/>
        <v>0</v>
      </c>
      <c r="AM30" s="126">
        <f t="shared" si="2"/>
        <v>0</v>
      </c>
    </row>
    <row r="31" spans="2:52" s="182" customFormat="1" ht="15" customHeight="1">
      <c r="B31" s="183">
        <v>14</v>
      </c>
      <c r="C31" s="184" t="s">
        <v>166</v>
      </c>
      <c r="D31" s="127">
        <f t="shared" ref="D31:L31" si="11">D17</f>
        <v>0</v>
      </c>
      <c r="E31" s="127">
        <f t="shared" si="11"/>
        <v>0</v>
      </c>
      <c r="F31" s="127">
        <f t="shared" si="11"/>
        <v>0</v>
      </c>
      <c r="G31" s="127">
        <f t="shared" si="11"/>
        <v>0</v>
      </c>
      <c r="H31" s="127">
        <f t="shared" si="11"/>
        <v>0</v>
      </c>
      <c r="I31" s="127">
        <f t="shared" si="11"/>
        <v>0</v>
      </c>
      <c r="J31" s="127">
        <f t="shared" si="11"/>
        <v>0</v>
      </c>
      <c r="K31" s="127">
        <f t="shared" si="11"/>
        <v>0</v>
      </c>
      <c r="L31" s="127">
        <f t="shared" si="11"/>
        <v>0</v>
      </c>
      <c r="M31" s="126">
        <f t="shared" ref="M31:M37" si="12">SUM(D31:L31)</f>
        <v>0</v>
      </c>
      <c r="AA31" s="181"/>
      <c r="AB31" s="187" t="s">
        <v>199</v>
      </c>
    </row>
    <row r="32" spans="2:52" s="182" customFormat="1" ht="15" customHeight="1">
      <c r="B32" s="183">
        <v>15</v>
      </c>
      <c r="C32" s="184" t="s">
        <v>209</v>
      </c>
      <c r="D32" s="127">
        <f t="shared" ref="D32:L32" si="13">D18+D28</f>
        <v>0</v>
      </c>
      <c r="E32" s="127">
        <f t="shared" si="13"/>
        <v>0</v>
      </c>
      <c r="F32" s="127">
        <f t="shared" si="13"/>
        <v>0</v>
      </c>
      <c r="G32" s="127">
        <f t="shared" si="13"/>
        <v>0</v>
      </c>
      <c r="H32" s="127">
        <f t="shared" si="13"/>
        <v>0</v>
      </c>
      <c r="I32" s="127">
        <f t="shared" si="13"/>
        <v>0</v>
      </c>
      <c r="J32" s="127">
        <f t="shared" si="13"/>
        <v>0</v>
      </c>
      <c r="K32" s="127">
        <f t="shared" si="13"/>
        <v>0</v>
      </c>
      <c r="L32" s="127">
        <f t="shared" si="13"/>
        <v>0</v>
      </c>
      <c r="M32" s="126">
        <f t="shared" si="12"/>
        <v>0</v>
      </c>
      <c r="AA32" s="181"/>
    </row>
    <row r="33" spans="2:54" s="182" customFormat="1" ht="15" customHeight="1">
      <c r="B33" s="183">
        <v>16</v>
      </c>
      <c r="C33" s="184" t="s">
        <v>210</v>
      </c>
      <c r="D33" s="127">
        <f t="shared" ref="D33:L33" si="14">D19+D20+D21</f>
        <v>0</v>
      </c>
      <c r="E33" s="127">
        <f t="shared" si="14"/>
        <v>0</v>
      </c>
      <c r="F33" s="127">
        <f t="shared" si="14"/>
        <v>0</v>
      </c>
      <c r="G33" s="127">
        <f t="shared" si="14"/>
        <v>0</v>
      </c>
      <c r="H33" s="127">
        <f t="shared" si="14"/>
        <v>0</v>
      </c>
      <c r="I33" s="127">
        <f t="shared" si="14"/>
        <v>0</v>
      </c>
      <c r="J33" s="127">
        <f t="shared" si="14"/>
        <v>0</v>
      </c>
      <c r="K33" s="127">
        <f t="shared" si="14"/>
        <v>0</v>
      </c>
      <c r="L33" s="127">
        <f t="shared" si="14"/>
        <v>0</v>
      </c>
      <c r="M33" s="126">
        <f t="shared" si="12"/>
        <v>0</v>
      </c>
      <c r="AA33" s="181"/>
    </row>
    <row r="34" spans="2:54" s="182" customFormat="1" ht="15" customHeight="1">
      <c r="B34" s="183">
        <v>17</v>
      </c>
      <c r="C34" s="184" t="s">
        <v>186</v>
      </c>
      <c r="D34" s="127">
        <f t="shared" ref="D34:L34" si="15">D22</f>
        <v>0</v>
      </c>
      <c r="E34" s="127">
        <f t="shared" si="15"/>
        <v>0</v>
      </c>
      <c r="F34" s="127">
        <f t="shared" si="15"/>
        <v>0</v>
      </c>
      <c r="G34" s="127">
        <f t="shared" si="15"/>
        <v>0</v>
      </c>
      <c r="H34" s="127">
        <f t="shared" si="15"/>
        <v>0</v>
      </c>
      <c r="I34" s="127">
        <f t="shared" si="15"/>
        <v>0</v>
      </c>
      <c r="J34" s="127">
        <f t="shared" si="15"/>
        <v>0</v>
      </c>
      <c r="K34" s="127">
        <f t="shared" si="15"/>
        <v>0</v>
      </c>
      <c r="L34" s="127">
        <f t="shared" si="15"/>
        <v>0</v>
      </c>
      <c r="M34" s="126">
        <f t="shared" si="12"/>
        <v>0</v>
      </c>
      <c r="AA34" s="181"/>
    </row>
    <row r="35" spans="2:54" s="182" customFormat="1" ht="15" customHeight="1">
      <c r="B35" s="183">
        <v>18</v>
      </c>
      <c r="C35" s="184" t="s">
        <v>211</v>
      </c>
      <c r="D35" s="127">
        <f t="shared" ref="D35:L35" si="16">D23+D24+D25+D26</f>
        <v>0</v>
      </c>
      <c r="E35" s="127">
        <f t="shared" si="16"/>
        <v>0</v>
      </c>
      <c r="F35" s="127">
        <f t="shared" si="16"/>
        <v>0</v>
      </c>
      <c r="G35" s="127">
        <f t="shared" si="16"/>
        <v>0</v>
      </c>
      <c r="H35" s="127">
        <f t="shared" si="16"/>
        <v>0</v>
      </c>
      <c r="I35" s="127">
        <f t="shared" si="16"/>
        <v>0</v>
      </c>
      <c r="J35" s="127">
        <f t="shared" si="16"/>
        <v>0</v>
      </c>
      <c r="K35" s="127">
        <f t="shared" si="16"/>
        <v>0</v>
      </c>
      <c r="L35" s="127">
        <f t="shared" si="16"/>
        <v>0</v>
      </c>
      <c r="M35" s="126">
        <f t="shared" si="12"/>
        <v>0</v>
      </c>
      <c r="AA35" s="181"/>
    </row>
    <row r="36" spans="2:54" s="182" customFormat="1" ht="15" customHeight="1">
      <c r="B36" s="183">
        <v>19</v>
      </c>
      <c r="C36" s="184" t="s">
        <v>203</v>
      </c>
      <c r="D36" s="127">
        <f t="shared" ref="D36:L36" si="17">D27</f>
        <v>0</v>
      </c>
      <c r="E36" s="127">
        <f t="shared" si="17"/>
        <v>0</v>
      </c>
      <c r="F36" s="127">
        <f t="shared" si="17"/>
        <v>0</v>
      </c>
      <c r="G36" s="127">
        <f t="shared" si="17"/>
        <v>0</v>
      </c>
      <c r="H36" s="127">
        <f t="shared" si="17"/>
        <v>0</v>
      </c>
      <c r="I36" s="127">
        <f t="shared" si="17"/>
        <v>0</v>
      </c>
      <c r="J36" s="127">
        <f t="shared" si="17"/>
        <v>0</v>
      </c>
      <c r="K36" s="127">
        <f t="shared" si="17"/>
        <v>0</v>
      </c>
      <c r="L36" s="127">
        <f t="shared" si="17"/>
        <v>0</v>
      </c>
      <c r="M36" s="126">
        <f t="shared" si="12"/>
        <v>0</v>
      </c>
      <c r="AA36" s="181"/>
    </row>
    <row r="37" spans="2:54" s="182" customFormat="1" ht="15" customHeight="1">
      <c r="B37" s="183">
        <v>20</v>
      </c>
      <c r="C37" s="201" t="s">
        <v>195</v>
      </c>
      <c r="D37" s="186">
        <f t="shared" ref="D37:L37" si="18">SUM(D31:D36)</f>
        <v>0</v>
      </c>
      <c r="E37" s="186">
        <f t="shared" si="18"/>
        <v>0</v>
      </c>
      <c r="F37" s="186">
        <f t="shared" si="18"/>
        <v>0</v>
      </c>
      <c r="G37" s="186">
        <f t="shared" si="18"/>
        <v>0</v>
      </c>
      <c r="H37" s="186">
        <f t="shared" si="18"/>
        <v>0</v>
      </c>
      <c r="I37" s="186">
        <f t="shared" si="18"/>
        <v>0</v>
      </c>
      <c r="J37" s="186">
        <f t="shared" si="18"/>
        <v>0</v>
      </c>
      <c r="K37" s="186">
        <f t="shared" si="18"/>
        <v>0</v>
      </c>
      <c r="L37" s="186">
        <f t="shared" si="18"/>
        <v>0</v>
      </c>
      <c r="M37" s="186">
        <f t="shared" si="12"/>
        <v>0</v>
      </c>
      <c r="AA37" s="181"/>
    </row>
    <row r="38" spans="2:54" s="182" customFormat="1" ht="15" customHeight="1">
      <c r="B38" s="187" t="s">
        <v>199</v>
      </c>
      <c r="D38" s="192"/>
      <c r="E38" s="193"/>
      <c r="AA38" s="181"/>
    </row>
    <row r="39" spans="2:54" s="182" customFormat="1">
      <c r="D39" s="192"/>
      <c r="E39" s="193"/>
      <c r="AA39" s="181"/>
    </row>
    <row r="40" spans="2:54" s="182" customFormat="1">
      <c r="D40" s="192"/>
      <c r="E40" s="193"/>
      <c r="AA40" s="181"/>
    </row>
    <row r="41" spans="2:54" s="167" customFormat="1" ht="18" customHeight="1">
      <c r="B41" s="161" t="s">
        <v>56</v>
      </c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3"/>
      <c r="O41" s="161" t="s">
        <v>56</v>
      </c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3"/>
      <c r="AA41" s="164"/>
      <c r="AB41" s="161" t="s">
        <v>56</v>
      </c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3"/>
      <c r="AO41" s="161" t="s">
        <v>56</v>
      </c>
      <c r="AP41" s="162"/>
      <c r="AQ41" s="162"/>
      <c r="AR41" s="162"/>
      <c r="AS41" s="162"/>
      <c r="AT41" s="162"/>
      <c r="AU41" s="162"/>
      <c r="AV41" s="162"/>
      <c r="AW41" s="162"/>
      <c r="AX41" s="162"/>
      <c r="AY41" s="162"/>
      <c r="AZ41" s="163"/>
      <c r="BA41" s="226"/>
      <c r="BB41" s="226"/>
    </row>
    <row r="42" spans="2:54" s="167" customFormat="1" ht="39" customHeight="1">
      <c r="B42" s="177" t="s">
        <v>139</v>
      </c>
      <c r="C42" s="177" t="s">
        <v>140</v>
      </c>
      <c r="D42" s="178" t="s">
        <v>213</v>
      </c>
      <c r="E42" s="179" t="s">
        <v>214</v>
      </c>
      <c r="F42" s="180" t="s">
        <v>215</v>
      </c>
      <c r="G42" s="180" t="s">
        <v>216</v>
      </c>
      <c r="H42" s="180" t="s">
        <v>146</v>
      </c>
      <c r="I42" s="180" t="s">
        <v>147</v>
      </c>
      <c r="J42" s="180" t="s">
        <v>149</v>
      </c>
      <c r="K42" s="180" t="s">
        <v>217</v>
      </c>
      <c r="L42" s="180" t="s">
        <v>218</v>
      </c>
      <c r="M42" s="180" t="s">
        <v>118</v>
      </c>
      <c r="O42" s="177" t="s">
        <v>139</v>
      </c>
      <c r="P42" s="177" t="s">
        <v>140</v>
      </c>
      <c r="Q42" s="178" t="s">
        <v>213</v>
      </c>
      <c r="R42" s="179" t="s">
        <v>214</v>
      </c>
      <c r="S42" s="180" t="s">
        <v>215</v>
      </c>
      <c r="T42" s="180" t="s">
        <v>216</v>
      </c>
      <c r="U42" s="180" t="s">
        <v>146</v>
      </c>
      <c r="V42" s="180" t="s">
        <v>147</v>
      </c>
      <c r="W42" s="180" t="s">
        <v>149</v>
      </c>
      <c r="X42" s="180" t="s">
        <v>217</v>
      </c>
      <c r="Y42" s="180" t="s">
        <v>218</v>
      </c>
      <c r="Z42" s="180" t="s">
        <v>118</v>
      </c>
      <c r="AA42" s="181"/>
      <c r="AB42" s="177" t="s">
        <v>139</v>
      </c>
      <c r="AC42" s="177" t="s">
        <v>140</v>
      </c>
      <c r="AD42" s="178" t="s">
        <v>213</v>
      </c>
      <c r="AE42" s="179" t="s">
        <v>214</v>
      </c>
      <c r="AF42" s="180" t="s">
        <v>215</v>
      </c>
      <c r="AG42" s="180" t="s">
        <v>216</v>
      </c>
      <c r="AH42" s="180" t="s">
        <v>146</v>
      </c>
      <c r="AI42" s="180" t="s">
        <v>147</v>
      </c>
      <c r="AJ42" s="180" t="s">
        <v>149</v>
      </c>
      <c r="AK42" s="180" t="s">
        <v>217</v>
      </c>
      <c r="AL42" s="180" t="s">
        <v>218</v>
      </c>
      <c r="AM42" s="180" t="s">
        <v>118</v>
      </c>
      <c r="AO42" s="177" t="s">
        <v>139</v>
      </c>
      <c r="AP42" s="177" t="s">
        <v>140</v>
      </c>
      <c r="AQ42" s="178" t="s">
        <v>213</v>
      </c>
      <c r="AR42" s="179" t="s">
        <v>214</v>
      </c>
      <c r="AS42" s="180" t="s">
        <v>215</v>
      </c>
      <c r="AT42" s="180" t="s">
        <v>216</v>
      </c>
      <c r="AU42" s="180" t="s">
        <v>146</v>
      </c>
      <c r="AV42" s="180" t="s">
        <v>147</v>
      </c>
      <c r="AW42" s="180" t="s">
        <v>149</v>
      </c>
      <c r="AX42" s="180" t="s">
        <v>217</v>
      </c>
      <c r="AY42" s="180" t="s">
        <v>218</v>
      </c>
      <c r="AZ42" s="180" t="s">
        <v>118</v>
      </c>
      <c r="BA42" s="226"/>
      <c r="BB42" s="226"/>
    </row>
    <row r="43" spans="2:54" s="182" customFormat="1" ht="18" customHeight="1">
      <c r="B43" s="180" t="s">
        <v>151</v>
      </c>
      <c r="C43" s="180" t="s">
        <v>152</v>
      </c>
      <c r="D43" s="178" t="s">
        <v>153</v>
      </c>
      <c r="E43" s="178" t="s">
        <v>154</v>
      </c>
      <c r="F43" s="180" t="s">
        <v>155</v>
      </c>
      <c r="G43" s="180" t="s">
        <v>156</v>
      </c>
      <c r="H43" s="180" t="s">
        <v>157</v>
      </c>
      <c r="I43" s="180" t="s">
        <v>158</v>
      </c>
      <c r="J43" s="180" t="s">
        <v>159</v>
      </c>
      <c r="K43" s="180" t="s">
        <v>160</v>
      </c>
      <c r="L43" s="180" t="s">
        <v>161</v>
      </c>
      <c r="M43" s="180" t="s">
        <v>219</v>
      </c>
      <c r="O43" s="180" t="s">
        <v>151</v>
      </c>
      <c r="P43" s="180" t="s">
        <v>152</v>
      </c>
      <c r="Q43" s="180" t="s">
        <v>153</v>
      </c>
      <c r="R43" s="180" t="s">
        <v>154</v>
      </c>
      <c r="S43" s="180" t="s">
        <v>155</v>
      </c>
      <c r="T43" s="180" t="s">
        <v>156</v>
      </c>
      <c r="U43" s="180" t="s">
        <v>157</v>
      </c>
      <c r="V43" s="180" t="s">
        <v>158</v>
      </c>
      <c r="W43" s="180" t="s">
        <v>159</v>
      </c>
      <c r="X43" s="180" t="s">
        <v>160</v>
      </c>
      <c r="Y43" s="180" t="s">
        <v>161</v>
      </c>
      <c r="Z43" s="180" t="s">
        <v>219</v>
      </c>
      <c r="AA43" s="181"/>
      <c r="AB43" s="180" t="s">
        <v>151</v>
      </c>
      <c r="AC43" s="180" t="s">
        <v>152</v>
      </c>
      <c r="AD43" s="180" t="s">
        <v>153</v>
      </c>
      <c r="AE43" s="180" t="s">
        <v>154</v>
      </c>
      <c r="AF43" s="180" t="s">
        <v>155</v>
      </c>
      <c r="AG43" s="180" t="s">
        <v>156</v>
      </c>
      <c r="AH43" s="180" t="s">
        <v>157</v>
      </c>
      <c r="AI43" s="180" t="s">
        <v>158</v>
      </c>
      <c r="AJ43" s="180" t="s">
        <v>159</v>
      </c>
      <c r="AK43" s="180" t="s">
        <v>160</v>
      </c>
      <c r="AL43" s="180" t="s">
        <v>161</v>
      </c>
      <c r="AM43" s="180" t="s">
        <v>219</v>
      </c>
      <c r="AO43" s="180" t="s">
        <v>151</v>
      </c>
      <c r="AP43" s="180" t="s">
        <v>152</v>
      </c>
      <c r="AQ43" s="180" t="s">
        <v>153</v>
      </c>
      <c r="AR43" s="180" t="s">
        <v>154</v>
      </c>
      <c r="AS43" s="180" t="s">
        <v>155</v>
      </c>
      <c r="AT43" s="180" t="s">
        <v>156</v>
      </c>
      <c r="AU43" s="180" t="s">
        <v>157</v>
      </c>
      <c r="AV43" s="180" t="s">
        <v>158</v>
      </c>
      <c r="AW43" s="180" t="s">
        <v>159</v>
      </c>
      <c r="AX43" s="180" t="s">
        <v>160</v>
      </c>
      <c r="AY43" s="180" t="s">
        <v>161</v>
      </c>
      <c r="AZ43" s="180" t="s">
        <v>219</v>
      </c>
      <c r="BA43" s="227"/>
      <c r="BB43" s="227"/>
    </row>
    <row r="44" spans="2:54" s="182" customFormat="1" ht="15" customHeight="1">
      <c r="B44" s="183">
        <v>1</v>
      </c>
      <c r="C44" s="184" t="s">
        <v>166</v>
      </c>
      <c r="D44" s="125"/>
      <c r="E44" s="125"/>
      <c r="F44" s="125"/>
      <c r="G44" s="125"/>
      <c r="H44" s="125"/>
      <c r="I44" s="125"/>
      <c r="J44" s="125"/>
      <c r="K44" s="125"/>
      <c r="L44" s="125"/>
      <c r="M44" s="126">
        <f>SUM(D44:L44)</f>
        <v>0</v>
      </c>
      <c r="O44" s="183">
        <v>1</v>
      </c>
      <c r="P44" s="184">
        <v>201</v>
      </c>
      <c r="Q44" s="125"/>
      <c r="R44" s="125"/>
      <c r="S44" s="125"/>
      <c r="T44" s="125"/>
      <c r="U44" s="125"/>
      <c r="V44" s="125"/>
      <c r="W44" s="125"/>
      <c r="X44" s="125"/>
      <c r="Y44" s="125"/>
      <c r="Z44" s="126">
        <f>SUM(Q44:Y44)</f>
        <v>0</v>
      </c>
      <c r="AA44" s="181"/>
      <c r="AB44" s="183">
        <v>1</v>
      </c>
      <c r="AC44" s="184" t="s">
        <v>168</v>
      </c>
      <c r="AD44" s="125"/>
      <c r="AE44" s="125"/>
      <c r="AF44" s="125"/>
      <c r="AG44" s="125"/>
      <c r="AH44" s="125"/>
      <c r="AI44" s="125"/>
      <c r="AJ44" s="125"/>
      <c r="AK44" s="125"/>
      <c r="AL44" s="125"/>
      <c r="AM44" s="126">
        <f>SUM(AD44:AL44)</f>
        <v>0</v>
      </c>
      <c r="AO44" s="183">
        <v>1</v>
      </c>
      <c r="AP44" s="184" t="s">
        <v>169</v>
      </c>
      <c r="AQ44" s="125"/>
      <c r="AR44" s="125"/>
      <c r="AS44" s="125"/>
      <c r="AT44" s="125"/>
      <c r="AU44" s="125"/>
      <c r="AV44" s="125"/>
      <c r="AW44" s="125"/>
      <c r="AX44" s="125"/>
      <c r="AY44" s="125"/>
      <c r="AZ44" s="126">
        <f>SUM(AQ44:AY44)</f>
        <v>0</v>
      </c>
      <c r="BA44" s="227"/>
      <c r="BB44" s="227"/>
    </row>
    <row r="45" spans="2:54" s="182" customFormat="1" ht="15" customHeight="1">
      <c r="B45" s="183">
        <v>2</v>
      </c>
      <c r="C45" s="184" t="s">
        <v>170</v>
      </c>
      <c r="D45" s="125"/>
      <c r="E45" s="125"/>
      <c r="F45" s="125"/>
      <c r="G45" s="125"/>
      <c r="H45" s="125"/>
      <c r="I45" s="125"/>
      <c r="J45" s="125"/>
      <c r="K45" s="125"/>
      <c r="L45" s="125"/>
      <c r="M45" s="126">
        <f t="shared" ref="M45:M56" si="19">SUM(D45:L45)</f>
        <v>0</v>
      </c>
      <c r="O45" s="183">
        <f>O44+1</f>
        <v>2</v>
      </c>
      <c r="P45" s="184">
        <v>202</v>
      </c>
      <c r="Q45" s="125"/>
      <c r="R45" s="125"/>
      <c r="S45" s="125"/>
      <c r="T45" s="125"/>
      <c r="U45" s="125"/>
      <c r="V45" s="125"/>
      <c r="W45" s="125"/>
      <c r="X45" s="125"/>
      <c r="Y45" s="125"/>
      <c r="Z45" s="126">
        <f t="shared" ref="Z45:Z50" si="20">SUM(Q45:Y45)</f>
        <v>0</v>
      </c>
      <c r="AA45" s="181"/>
      <c r="AB45" s="183">
        <f>AB44+1</f>
        <v>2</v>
      </c>
      <c r="AC45" s="184" t="s">
        <v>172</v>
      </c>
      <c r="AD45" s="125"/>
      <c r="AE45" s="125"/>
      <c r="AF45" s="125"/>
      <c r="AG45" s="125"/>
      <c r="AH45" s="125"/>
      <c r="AI45" s="125"/>
      <c r="AJ45" s="125"/>
      <c r="AK45" s="125"/>
      <c r="AL45" s="125"/>
      <c r="AM45" s="126">
        <f t="shared" ref="AM45:AM57" si="21">SUM(AD45:AL45)</f>
        <v>0</v>
      </c>
      <c r="AO45" s="183">
        <f>AO44+1</f>
        <v>2</v>
      </c>
      <c r="AP45" s="184" t="s">
        <v>173</v>
      </c>
      <c r="AQ45" s="125"/>
      <c r="AR45" s="125"/>
      <c r="AS45" s="125"/>
      <c r="AT45" s="125"/>
      <c r="AU45" s="125"/>
      <c r="AV45" s="125"/>
      <c r="AW45" s="125"/>
      <c r="AX45" s="125"/>
      <c r="AY45" s="125"/>
      <c r="AZ45" s="126">
        <f t="shared" ref="AZ45:AZ52" si="22">SUM(AQ45:AY45)</f>
        <v>0</v>
      </c>
      <c r="BA45" s="227"/>
      <c r="BB45" s="227"/>
    </row>
    <row r="46" spans="2:54" s="182" customFormat="1" ht="15" customHeight="1">
      <c r="B46" s="183">
        <v>3</v>
      </c>
      <c r="C46" s="184" t="s">
        <v>174</v>
      </c>
      <c r="D46" s="125"/>
      <c r="E46" s="125"/>
      <c r="F46" s="125"/>
      <c r="G46" s="125"/>
      <c r="H46" s="125"/>
      <c r="I46" s="125"/>
      <c r="J46" s="125"/>
      <c r="K46" s="125"/>
      <c r="L46" s="125"/>
      <c r="M46" s="126">
        <f t="shared" si="19"/>
        <v>0</v>
      </c>
      <c r="O46" s="183">
        <f t="shared" ref="O46:O50" si="23">O45+1</f>
        <v>3</v>
      </c>
      <c r="P46" s="184">
        <v>203</v>
      </c>
      <c r="Q46" s="125"/>
      <c r="R46" s="125"/>
      <c r="S46" s="125"/>
      <c r="T46" s="125"/>
      <c r="U46" s="125"/>
      <c r="V46" s="125"/>
      <c r="W46" s="125"/>
      <c r="X46" s="125"/>
      <c r="Y46" s="125"/>
      <c r="Z46" s="126">
        <f t="shared" si="20"/>
        <v>0</v>
      </c>
      <c r="AA46" s="181"/>
      <c r="AB46" s="183">
        <f t="shared" ref="AB46:AB57" si="24">AB45+1</f>
        <v>3</v>
      </c>
      <c r="AC46" s="184" t="s">
        <v>176</v>
      </c>
      <c r="AD46" s="125"/>
      <c r="AE46" s="125"/>
      <c r="AF46" s="125"/>
      <c r="AG46" s="125"/>
      <c r="AH46" s="125"/>
      <c r="AI46" s="125"/>
      <c r="AJ46" s="125"/>
      <c r="AK46" s="125"/>
      <c r="AL46" s="125"/>
      <c r="AM46" s="126">
        <f t="shared" si="21"/>
        <v>0</v>
      </c>
      <c r="AO46" s="183">
        <f t="shared" ref="AO46:AO52" si="25">AO45+1</f>
        <v>3</v>
      </c>
      <c r="AP46" s="184" t="s">
        <v>177</v>
      </c>
      <c r="AQ46" s="125"/>
      <c r="AR46" s="125"/>
      <c r="AS46" s="125"/>
      <c r="AT46" s="125"/>
      <c r="AU46" s="125"/>
      <c r="AV46" s="125"/>
      <c r="AW46" s="125"/>
      <c r="AX46" s="125"/>
      <c r="AY46" s="125"/>
      <c r="AZ46" s="126">
        <f t="shared" si="22"/>
        <v>0</v>
      </c>
      <c r="BA46" s="227"/>
      <c r="BB46" s="227"/>
    </row>
    <row r="47" spans="2:54" s="182" customFormat="1" ht="15" customHeight="1">
      <c r="B47" s="183">
        <v>4</v>
      </c>
      <c r="C47" s="184" t="s">
        <v>178</v>
      </c>
      <c r="D47" s="125"/>
      <c r="E47" s="125"/>
      <c r="F47" s="125"/>
      <c r="G47" s="125"/>
      <c r="H47" s="125"/>
      <c r="I47" s="125"/>
      <c r="J47" s="125"/>
      <c r="K47" s="125"/>
      <c r="L47" s="125"/>
      <c r="M47" s="126">
        <f t="shared" si="19"/>
        <v>0</v>
      </c>
      <c r="O47" s="183">
        <f t="shared" si="23"/>
        <v>4</v>
      </c>
      <c r="P47" s="184">
        <v>204</v>
      </c>
      <c r="Q47" s="125"/>
      <c r="R47" s="125"/>
      <c r="S47" s="125"/>
      <c r="T47" s="125"/>
      <c r="U47" s="125"/>
      <c r="V47" s="125"/>
      <c r="W47" s="125"/>
      <c r="X47" s="125"/>
      <c r="Y47" s="125"/>
      <c r="Z47" s="126">
        <f t="shared" si="20"/>
        <v>0</v>
      </c>
      <c r="AA47" s="181"/>
      <c r="AB47" s="183">
        <f t="shared" si="24"/>
        <v>4</v>
      </c>
      <c r="AC47" s="184" t="s">
        <v>180</v>
      </c>
      <c r="AD47" s="125"/>
      <c r="AE47" s="125"/>
      <c r="AF47" s="125"/>
      <c r="AG47" s="125"/>
      <c r="AH47" s="125"/>
      <c r="AI47" s="125"/>
      <c r="AJ47" s="125"/>
      <c r="AK47" s="125"/>
      <c r="AL47" s="125"/>
      <c r="AM47" s="126">
        <f t="shared" si="21"/>
        <v>0</v>
      </c>
      <c r="AO47" s="183">
        <f t="shared" si="25"/>
        <v>4</v>
      </c>
      <c r="AP47" s="184" t="s">
        <v>181</v>
      </c>
      <c r="AQ47" s="125"/>
      <c r="AR47" s="125"/>
      <c r="AS47" s="125"/>
      <c r="AT47" s="125"/>
      <c r="AU47" s="125"/>
      <c r="AV47" s="125"/>
      <c r="AW47" s="125"/>
      <c r="AX47" s="125"/>
      <c r="AY47" s="125"/>
      <c r="AZ47" s="126">
        <f t="shared" si="22"/>
        <v>0</v>
      </c>
      <c r="BA47" s="227"/>
      <c r="BB47" s="227"/>
    </row>
    <row r="48" spans="2:54" s="182" customFormat="1" ht="15" customHeight="1">
      <c r="B48" s="183">
        <v>5</v>
      </c>
      <c r="C48" s="184" t="s">
        <v>182</v>
      </c>
      <c r="D48" s="125"/>
      <c r="E48" s="125"/>
      <c r="F48" s="125"/>
      <c r="G48" s="125"/>
      <c r="H48" s="125"/>
      <c r="I48" s="125"/>
      <c r="J48" s="125"/>
      <c r="K48" s="125"/>
      <c r="L48" s="125"/>
      <c r="M48" s="126">
        <f t="shared" si="19"/>
        <v>0</v>
      </c>
      <c r="O48" s="183">
        <f t="shared" si="23"/>
        <v>5</v>
      </c>
      <c r="P48" s="184">
        <v>205</v>
      </c>
      <c r="Q48" s="125"/>
      <c r="R48" s="125"/>
      <c r="S48" s="125"/>
      <c r="T48" s="125"/>
      <c r="U48" s="125"/>
      <c r="V48" s="125"/>
      <c r="W48" s="125"/>
      <c r="X48" s="125"/>
      <c r="Y48" s="125"/>
      <c r="Z48" s="126">
        <f t="shared" si="20"/>
        <v>0</v>
      </c>
      <c r="AA48" s="181"/>
      <c r="AB48" s="183">
        <f t="shared" si="24"/>
        <v>5</v>
      </c>
      <c r="AC48" s="184" t="s">
        <v>184</v>
      </c>
      <c r="AD48" s="125"/>
      <c r="AE48" s="125"/>
      <c r="AF48" s="125"/>
      <c r="AG48" s="125"/>
      <c r="AH48" s="125"/>
      <c r="AI48" s="125"/>
      <c r="AJ48" s="125"/>
      <c r="AK48" s="125"/>
      <c r="AL48" s="125"/>
      <c r="AM48" s="126">
        <f t="shared" si="21"/>
        <v>0</v>
      </c>
      <c r="AO48" s="183">
        <f t="shared" si="25"/>
        <v>5</v>
      </c>
      <c r="AP48" s="184" t="s">
        <v>185</v>
      </c>
      <c r="AQ48" s="125"/>
      <c r="AR48" s="125"/>
      <c r="AS48" s="125"/>
      <c r="AT48" s="125"/>
      <c r="AU48" s="125"/>
      <c r="AV48" s="125"/>
      <c r="AW48" s="125"/>
      <c r="AX48" s="125"/>
      <c r="AY48" s="125"/>
      <c r="AZ48" s="126">
        <f t="shared" si="22"/>
        <v>0</v>
      </c>
      <c r="BA48" s="227"/>
      <c r="BB48" s="227"/>
    </row>
    <row r="49" spans="2:54" s="182" customFormat="1" ht="15" customHeight="1">
      <c r="B49" s="183">
        <v>6</v>
      </c>
      <c r="C49" s="184" t="s">
        <v>186</v>
      </c>
      <c r="D49" s="125"/>
      <c r="E49" s="125"/>
      <c r="F49" s="125"/>
      <c r="G49" s="125"/>
      <c r="H49" s="125"/>
      <c r="I49" s="125"/>
      <c r="J49" s="125"/>
      <c r="K49" s="125"/>
      <c r="L49" s="125"/>
      <c r="M49" s="126">
        <f t="shared" si="19"/>
        <v>0</v>
      </c>
      <c r="O49" s="183">
        <f t="shared" si="23"/>
        <v>6</v>
      </c>
      <c r="P49" s="184">
        <v>206</v>
      </c>
      <c r="Q49" s="125"/>
      <c r="R49" s="125"/>
      <c r="S49" s="125"/>
      <c r="T49" s="125"/>
      <c r="U49" s="125"/>
      <c r="V49" s="125"/>
      <c r="W49" s="125"/>
      <c r="X49" s="125"/>
      <c r="Y49" s="125"/>
      <c r="Z49" s="126">
        <f t="shared" si="20"/>
        <v>0</v>
      </c>
      <c r="AA49" s="181"/>
      <c r="AB49" s="183">
        <f t="shared" si="24"/>
        <v>6</v>
      </c>
      <c r="AC49" s="184" t="s">
        <v>188</v>
      </c>
      <c r="AD49" s="125"/>
      <c r="AE49" s="125"/>
      <c r="AF49" s="125"/>
      <c r="AG49" s="125"/>
      <c r="AH49" s="125"/>
      <c r="AI49" s="125"/>
      <c r="AJ49" s="125"/>
      <c r="AK49" s="125"/>
      <c r="AL49" s="125"/>
      <c r="AM49" s="126">
        <f t="shared" si="21"/>
        <v>0</v>
      </c>
      <c r="AO49" s="183">
        <f t="shared" si="25"/>
        <v>6</v>
      </c>
      <c r="AP49" s="184" t="s">
        <v>189</v>
      </c>
      <c r="AQ49" s="125"/>
      <c r="AR49" s="125"/>
      <c r="AS49" s="125"/>
      <c r="AT49" s="125"/>
      <c r="AU49" s="125"/>
      <c r="AV49" s="125"/>
      <c r="AW49" s="125"/>
      <c r="AX49" s="125"/>
      <c r="AY49" s="125"/>
      <c r="AZ49" s="126">
        <f t="shared" si="22"/>
        <v>0</v>
      </c>
      <c r="BA49" s="227"/>
      <c r="BB49" s="227"/>
    </row>
    <row r="50" spans="2:54" s="182" customFormat="1" ht="15" customHeight="1">
      <c r="B50" s="183">
        <v>7</v>
      </c>
      <c r="C50" s="184" t="s">
        <v>190</v>
      </c>
      <c r="D50" s="125"/>
      <c r="E50" s="125"/>
      <c r="F50" s="125"/>
      <c r="G50" s="125"/>
      <c r="H50" s="125"/>
      <c r="I50" s="125"/>
      <c r="J50" s="125"/>
      <c r="K50" s="125"/>
      <c r="L50" s="125"/>
      <c r="M50" s="126">
        <f t="shared" si="19"/>
        <v>0</v>
      </c>
      <c r="O50" s="216">
        <f t="shared" si="23"/>
        <v>7</v>
      </c>
      <c r="P50" s="217">
        <v>207</v>
      </c>
      <c r="Q50" s="218"/>
      <c r="R50" s="218"/>
      <c r="S50" s="218"/>
      <c r="T50" s="218"/>
      <c r="U50" s="218"/>
      <c r="V50" s="218"/>
      <c r="W50" s="218"/>
      <c r="X50" s="218"/>
      <c r="Y50" s="218"/>
      <c r="Z50" s="219">
        <f t="shared" si="20"/>
        <v>0</v>
      </c>
      <c r="AA50" s="181"/>
      <c r="AB50" s="183">
        <f t="shared" si="24"/>
        <v>7</v>
      </c>
      <c r="AC50" s="184" t="s">
        <v>192</v>
      </c>
      <c r="AD50" s="125"/>
      <c r="AE50" s="125"/>
      <c r="AF50" s="125"/>
      <c r="AG50" s="125"/>
      <c r="AH50" s="125"/>
      <c r="AI50" s="125"/>
      <c r="AJ50" s="125"/>
      <c r="AK50" s="125"/>
      <c r="AL50" s="125"/>
      <c r="AM50" s="126">
        <f t="shared" si="21"/>
        <v>0</v>
      </c>
      <c r="AO50" s="183">
        <f t="shared" si="25"/>
        <v>7</v>
      </c>
      <c r="AP50" s="184" t="s">
        <v>193</v>
      </c>
      <c r="AQ50" s="125"/>
      <c r="AR50" s="125"/>
      <c r="AS50" s="125"/>
      <c r="AT50" s="125"/>
      <c r="AU50" s="125"/>
      <c r="AV50" s="125"/>
      <c r="AW50" s="125"/>
      <c r="AX50" s="125"/>
      <c r="AY50" s="125"/>
      <c r="AZ50" s="126">
        <f t="shared" si="22"/>
        <v>0</v>
      </c>
      <c r="BA50" s="227"/>
      <c r="BB50" s="227"/>
    </row>
    <row r="51" spans="2:54" s="182" customFormat="1" ht="15" customHeight="1">
      <c r="B51" s="183">
        <v>8</v>
      </c>
      <c r="C51" s="184" t="s">
        <v>194</v>
      </c>
      <c r="D51" s="125"/>
      <c r="E51" s="125"/>
      <c r="F51" s="125"/>
      <c r="G51" s="125"/>
      <c r="H51" s="125"/>
      <c r="I51" s="125"/>
      <c r="J51" s="125"/>
      <c r="K51" s="125"/>
      <c r="L51" s="125"/>
      <c r="M51" s="126">
        <f t="shared" si="19"/>
        <v>0</v>
      </c>
      <c r="O51" s="183">
        <v>8</v>
      </c>
      <c r="P51" s="201" t="s">
        <v>195</v>
      </c>
      <c r="Q51" s="186">
        <f>SUM(Q44:Q50)</f>
        <v>0</v>
      </c>
      <c r="R51" s="186">
        <f t="shared" ref="R51" si="26">SUM(R44:R50)</f>
        <v>0</v>
      </c>
      <c r="S51" s="186">
        <f t="shared" ref="S51" si="27">SUM(S44:S50)</f>
        <v>0</v>
      </c>
      <c r="T51" s="186">
        <f t="shared" ref="T51" si="28">SUM(T44:T50)</f>
        <v>0</v>
      </c>
      <c r="U51" s="186">
        <f t="shared" ref="U51" si="29">SUM(U44:U50)</f>
        <v>0</v>
      </c>
      <c r="V51" s="186">
        <f t="shared" ref="V51" si="30">SUM(V44:V50)</f>
        <v>0</v>
      </c>
      <c r="W51" s="186">
        <f t="shared" ref="W51" si="31">SUM(W44:W50)</f>
        <v>0</v>
      </c>
      <c r="X51" s="186">
        <f t="shared" ref="X51" si="32">SUM(X44:X50)</f>
        <v>0</v>
      </c>
      <c r="Y51" s="186">
        <f t="shared" ref="Y51" si="33">SUM(Y44:Y50)</f>
        <v>0</v>
      </c>
      <c r="Z51" s="126">
        <f t="shared" ref="Z51" si="34">SUM(Z44:Z50)</f>
        <v>0</v>
      </c>
      <c r="AA51" s="181"/>
      <c r="AB51" s="183">
        <f t="shared" si="24"/>
        <v>8</v>
      </c>
      <c r="AC51" s="184" t="s">
        <v>196</v>
      </c>
      <c r="AD51" s="125"/>
      <c r="AE51" s="125"/>
      <c r="AF51" s="125"/>
      <c r="AG51" s="125"/>
      <c r="AH51" s="125"/>
      <c r="AI51" s="125"/>
      <c r="AJ51" s="125"/>
      <c r="AK51" s="125"/>
      <c r="AL51" s="125"/>
      <c r="AM51" s="126">
        <f t="shared" si="21"/>
        <v>0</v>
      </c>
      <c r="AO51" s="183">
        <f t="shared" si="25"/>
        <v>8</v>
      </c>
      <c r="AP51" s="184" t="s">
        <v>197</v>
      </c>
      <c r="AQ51" s="125"/>
      <c r="AR51" s="125"/>
      <c r="AS51" s="125"/>
      <c r="AT51" s="125"/>
      <c r="AU51" s="125"/>
      <c r="AV51" s="125"/>
      <c r="AW51" s="125"/>
      <c r="AX51" s="125"/>
      <c r="AY51" s="125"/>
      <c r="AZ51" s="126">
        <f t="shared" si="22"/>
        <v>0</v>
      </c>
      <c r="BA51" s="227"/>
      <c r="BB51" s="227"/>
    </row>
    <row r="52" spans="2:54" s="182" customFormat="1" ht="15" customHeight="1">
      <c r="B52" s="183">
        <v>9</v>
      </c>
      <c r="C52" s="184" t="s">
        <v>198</v>
      </c>
      <c r="D52" s="125"/>
      <c r="E52" s="125"/>
      <c r="F52" s="125"/>
      <c r="G52" s="125"/>
      <c r="H52" s="125"/>
      <c r="I52" s="125"/>
      <c r="J52" s="125"/>
      <c r="K52" s="125"/>
      <c r="L52" s="125"/>
      <c r="M52" s="126">
        <f t="shared" si="19"/>
        <v>0</v>
      </c>
      <c r="O52" s="187" t="s">
        <v>199</v>
      </c>
      <c r="AA52" s="181"/>
      <c r="AB52" s="183">
        <f t="shared" si="24"/>
        <v>9</v>
      </c>
      <c r="AC52" s="184" t="s">
        <v>200</v>
      </c>
      <c r="AD52" s="125"/>
      <c r="AE52" s="125"/>
      <c r="AF52" s="125"/>
      <c r="AG52" s="125"/>
      <c r="AH52" s="125"/>
      <c r="AI52" s="125"/>
      <c r="AJ52" s="125"/>
      <c r="AK52" s="125"/>
      <c r="AL52" s="125"/>
      <c r="AM52" s="126">
        <f t="shared" si="21"/>
        <v>0</v>
      </c>
      <c r="AO52" s="183">
        <f t="shared" si="25"/>
        <v>9</v>
      </c>
      <c r="AP52" s="201" t="s">
        <v>195</v>
      </c>
      <c r="AQ52" s="186">
        <f>SUM(AQ44:AQ51)</f>
        <v>0</v>
      </c>
      <c r="AR52" s="186">
        <f>SUM(AR44:AR51)</f>
        <v>0</v>
      </c>
      <c r="AS52" s="186">
        <f t="shared" ref="AS52:AY52" si="35">SUM(AS44:AS51)</f>
        <v>0</v>
      </c>
      <c r="AT52" s="186">
        <f t="shared" si="35"/>
        <v>0</v>
      </c>
      <c r="AU52" s="186">
        <f t="shared" si="35"/>
        <v>0</v>
      </c>
      <c r="AV52" s="186">
        <f t="shared" si="35"/>
        <v>0</v>
      </c>
      <c r="AW52" s="186">
        <f t="shared" si="35"/>
        <v>0</v>
      </c>
      <c r="AX52" s="186">
        <f t="shared" si="35"/>
        <v>0</v>
      </c>
      <c r="AY52" s="186">
        <f t="shared" si="35"/>
        <v>0</v>
      </c>
      <c r="AZ52" s="126">
        <f t="shared" si="22"/>
        <v>0</v>
      </c>
      <c r="BA52" s="227"/>
      <c r="BB52" s="227"/>
    </row>
    <row r="53" spans="2:54" s="182" customFormat="1" ht="15" customHeight="1">
      <c r="B53" s="183">
        <v>10</v>
      </c>
      <c r="C53" s="184" t="s">
        <v>201</v>
      </c>
      <c r="D53" s="125"/>
      <c r="E53" s="125"/>
      <c r="F53" s="125"/>
      <c r="G53" s="125"/>
      <c r="H53" s="125"/>
      <c r="I53" s="125"/>
      <c r="J53" s="125"/>
      <c r="K53" s="125"/>
      <c r="L53" s="125"/>
      <c r="M53" s="126">
        <f t="shared" si="19"/>
        <v>0</v>
      </c>
      <c r="O53" s="220"/>
      <c r="P53" s="221"/>
      <c r="Q53" s="222"/>
      <c r="R53" s="223"/>
      <c r="S53" s="223"/>
      <c r="T53" s="223"/>
      <c r="U53" s="223"/>
      <c r="V53" s="223"/>
      <c r="W53" s="223"/>
      <c r="X53" s="223"/>
      <c r="Y53" s="223"/>
      <c r="Z53" s="224"/>
      <c r="AA53" s="181"/>
      <c r="AB53" s="183">
        <f t="shared" si="24"/>
        <v>10</v>
      </c>
      <c r="AC53" s="184" t="s">
        <v>202</v>
      </c>
      <c r="AD53" s="125"/>
      <c r="AE53" s="125"/>
      <c r="AF53" s="125"/>
      <c r="AG53" s="125"/>
      <c r="AH53" s="125"/>
      <c r="AI53" s="125"/>
      <c r="AJ53" s="125"/>
      <c r="AK53" s="125"/>
      <c r="AL53" s="125"/>
      <c r="AM53" s="126">
        <f t="shared" si="21"/>
        <v>0</v>
      </c>
      <c r="AO53" s="202" t="s">
        <v>199</v>
      </c>
      <c r="AP53" s="202"/>
      <c r="BA53" s="227"/>
      <c r="BB53" s="227"/>
    </row>
    <row r="54" spans="2:54" s="182" customFormat="1" ht="15" customHeight="1">
      <c r="B54" s="183">
        <v>11</v>
      </c>
      <c r="C54" s="184" t="s">
        <v>203</v>
      </c>
      <c r="D54" s="125"/>
      <c r="E54" s="125"/>
      <c r="F54" s="125"/>
      <c r="G54" s="125"/>
      <c r="H54" s="125"/>
      <c r="I54" s="125"/>
      <c r="J54" s="125"/>
      <c r="K54" s="125"/>
      <c r="L54" s="125"/>
      <c r="M54" s="126">
        <f t="shared" si="19"/>
        <v>0</v>
      </c>
      <c r="O54" s="220"/>
      <c r="P54" s="221"/>
      <c r="Q54" s="222"/>
      <c r="R54" s="223"/>
      <c r="S54" s="223"/>
      <c r="T54" s="223"/>
      <c r="U54" s="223"/>
      <c r="V54" s="223"/>
      <c r="W54" s="223"/>
      <c r="X54" s="223"/>
      <c r="Y54" s="223"/>
      <c r="Z54" s="224"/>
      <c r="AA54" s="181"/>
      <c r="AB54" s="183">
        <f t="shared" si="24"/>
        <v>11</v>
      </c>
      <c r="AC54" s="184" t="s">
        <v>204</v>
      </c>
      <c r="AD54" s="125"/>
      <c r="AE54" s="125"/>
      <c r="AF54" s="125"/>
      <c r="AG54" s="125"/>
      <c r="AH54" s="125"/>
      <c r="AI54" s="125"/>
      <c r="AJ54" s="125"/>
      <c r="AK54" s="125"/>
      <c r="AL54" s="125"/>
      <c r="AM54" s="126">
        <f t="shared" si="21"/>
        <v>0</v>
      </c>
      <c r="BA54" s="227"/>
      <c r="BB54" s="227"/>
    </row>
    <row r="55" spans="2:54" s="182" customFormat="1" ht="15" customHeight="1">
      <c r="B55" s="183">
        <v>12</v>
      </c>
      <c r="C55" s="184" t="s">
        <v>206</v>
      </c>
      <c r="D55" s="125"/>
      <c r="E55" s="125"/>
      <c r="F55" s="125"/>
      <c r="G55" s="125"/>
      <c r="H55" s="125"/>
      <c r="I55" s="125"/>
      <c r="J55" s="125"/>
      <c r="K55" s="125"/>
      <c r="L55" s="125"/>
      <c r="M55" s="126">
        <f t="shared" si="19"/>
        <v>0</v>
      </c>
      <c r="O55" s="220"/>
      <c r="P55" s="221"/>
      <c r="Q55" s="222"/>
      <c r="R55" s="223"/>
      <c r="S55" s="223"/>
      <c r="T55" s="223"/>
      <c r="U55" s="223"/>
      <c r="V55" s="223"/>
      <c r="W55" s="223"/>
      <c r="X55" s="223"/>
      <c r="Y55" s="223"/>
      <c r="Z55" s="224"/>
      <c r="AA55" s="181"/>
      <c r="AB55" s="183">
        <f t="shared" si="24"/>
        <v>12</v>
      </c>
      <c r="AC55" s="184" t="s">
        <v>207</v>
      </c>
      <c r="AD55" s="125"/>
      <c r="AE55" s="125"/>
      <c r="AF55" s="125"/>
      <c r="AG55" s="125"/>
      <c r="AH55" s="125"/>
      <c r="AI55" s="125"/>
      <c r="AJ55" s="125"/>
      <c r="AK55" s="125"/>
      <c r="AL55" s="125"/>
      <c r="AM55" s="126">
        <f t="shared" si="21"/>
        <v>0</v>
      </c>
      <c r="BA55" s="227"/>
      <c r="BB55" s="227"/>
    </row>
    <row r="56" spans="2:54" s="167" customFormat="1" ht="15" customHeight="1">
      <c r="B56" s="183">
        <v>13</v>
      </c>
      <c r="C56" s="201" t="s">
        <v>195</v>
      </c>
      <c r="D56" s="186">
        <f>SUM(D44:D55)</f>
        <v>0</v>
      </c>
      <c r="E56" s="186">
        <f>SUM(E44:E55)</f>
        <v>0</v>
      </c>
      <c r="F56" s="186">
        <f t="shared" ref="F56:L56" si="36">SUM(F44:F55)</f>
        <v>0</v>
      </c>
      <c r="G56" s="186">
        <f t="shared" si="36"/>
        <v>0</v>
      </c>
      <c r="H56" s="186">
        <f t="shared" si="36"/>
        <v>0</v>
      </c>
      <c r="I56" s="186">
        <f t="shared" si="36"/>
        <v>0</v>
      </c>
      <c r="J56" s="186">
        <f t="shared" si="36"/>
        <v>0</v>
      </c>
      <c r="K56" s="186">
        <f t="shared" si="36"/>
        <v>0</v>
      </c>
      <c r="L56" s="186">
        <f t="shared" si="36"/>
        <v>0</v>
      </c>
      <c r="M56" s="186">
        <f t="shared" si="19"/>
        <v>0</v>
      </c>
      <c r="O56" s="220"/>
      <c r="P56" s="225"/>
      <c r="Q56" s="222"/>
      <c r="R56" s="223"/>
      <c r="S56" s="223"/>
      <c r="T56" s="223"/>
      <c r="U56" s="223"/>
      <c r="V56" s="223"/>
      <c r="W56" s="223"/>
      <c r="X56" s="223"/>
      <c r="Y56" s="223"/>
      <c r="Z56" s="224"/>
      <c r="AA56" s="181"/>
      <c r="AB56" s="183">
        <f t="shared" si="24"/>
        <v>13</v>
      </c>
      <c r="AC56" s="188" t="s">
        <v>208</v>
      </c>
      <c r="AD56" s="125"/>
      <c r="AE56" s="125"/>
      <c r="AF56" s="125"/>
      <c r="AG56" s="125"/>
      <c r="AH56" s="125"/>
      <c r="AI56" s="125"/>
      <c r="AJ56" s="125"/>
      <c r="AK56" s="125"/>
      <c r="AL56" s="125"/>
      <c r="AM56" s="126">
        <f t="shared" si="21"/>
        <v>0</v>
      </c>
      <c r="AO56" s="182"/>
      <c r="AP56" s="182"/>
      <c r="AQ56" s="182"/>
      <c r="AR56" s="182"/>
      <c r="AS56" s="182"/>
      <c r="AT56" s="182"/>
      <c r="AU56" s="182"/>
      <c r="AV56" s="182"/>
      <c r="AW56" s="182"/>
      <c r="AX56" s="182"/>
      <c r="AY56" s="182"/>
      <c r="AZ56" s="182"/>
      <c r="BA56" s="226"/>
      <c r="BB56" s="226"/>
    </row>
    <row r="57" spans="2:54" s="167" customFormat="1" ht="18" customHeight="1">
      <c r="B57" s="202"/>
      <c r="C57" s="202"/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O57" s="220"/>
      <c r="P57" s="228"/>
      <c r="Q57" s="229"/>
      <c r="R57" s="230"/>
      <c r="S57" s="230"/>
      <c r="T57" s="230"/>
      <c r="U57" s="230"/>
      <c r="V57" s="230"/>
      <c r="W57" s="230"/>
      <c r="X57" s="230"/>
      <c r="Y57" s="230"/>
      <c r="Z57" s="224"/>
      <c r="AA57" s="181"/>
      <c r="AB57" s="183">
        <f t="shared" si="24"/>
        <v>14</v>
      </c>
      <c r="AC57" s="201" t="s">
        <v>195</v>
      </c>
      <c r="AD57" s="186">
        <f>SUM(AD44:AD56)</f>
        <v>0</v>
      </c>
      <c r="AE57" s="186">
        <f>SUM(AE44:AE56)</f>
        <v>0</v>
      </c>
      <c r="AF57" s="186">
        <f t="shared" ref="AF57:AL57" si="37">SUM(AF44:AF56)</f>
        <v>0</v>
      </c>
      <c r="AG57" s="186">
        <f t="shared" si="37"/>
        <v>0</v>
      </c>
      <c r="AH57" s="186">
        <f t="shared" si="37"/>
        <v>0</v>
      </c>
      <c r="AI57" s="186">
        <f t="shared" si="37"/>
        <v>0</v>
      </c>
      <c r="AJ57" s="186">
        <f t="shared" si="37"/>
        <v>0</v>
      </c>
      <c r="AK57" s="186">
        <f t="shared" si="37"/>
        <v>0</v>
      </c>
      <c r="AL57" s="186">
        <f t="shared" si="37"/>
        <v>0</v>
      </c>
      <c r="AM57" s="126">
        <f t="shared" si="21"/>
        <v>0</v>
      </c>
      <c r="BA57" s="226"/>
      <c r="BB57" s="226"/>
    </row>
    <row r="58" spans="2:54" s="182" customFormat="1" ht="15" customHeight="1">
      <c r="B58" s="183">
        <v>14</v>
      </c>
      <c r="C58" s="184" t="s">
        <v>166</v>
      </c>
      <c r="D58" s="127">
        <f>D44</f>
        <v>0</v>
      </c>
      <c r="E58" s="127">
        <f>E44</f>
        <v>0</v>
      </c>
      <c r="F58" s="127">
        <f t="shared" ref="F58:L58" si="38">F44</f>
        <v>0</v>
      </c>
      <c r="G58" s="127">
        <f t="shared" si="38"/>
        <v>0</v>
      </c>
      <c r="H58" s="127">
        <f t="shared" si="38"/>
        <v>0</v>
      </c>
      <c r="I58" s="127">
        <f t="shared" si="38"/>
        <v>0</v>
      </c>
      <c r="J58" s="127">
        <f t="shared" si="38"/>
        <v>0</v>
      </c>
      <c r="K58" s="127">
        <f t="shared" si="38"/>
        <v>0</v>
      </c>
      <c r="L58" s="127">
        <f t="shared" si="38"/>
        <v>0</v>
      </c>
      <c r="M58" s="126">
        <f t="shared" ref="M58:M64" si="39">SUM(D58:L58)</f>
        <v>0</v>
      </c>
      <c r="O58" s="231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181"/>
      <c r="AB58" s="187" t="s">
        <v>199</v>
      </c>
      <c r="BA58" s="227"/>
      <c r="BB58" s="227"/>
    </row>
    <row r="59" spans="2:54" s="182" customFormat="1" ht="15" customHeight="1">
      <c r="B59" s="183">
        <v>15</v>
      </c>
      <c r="C59" s="184" t="s">
        <v>209</v>
      </c>
      <c r="D59" s="127">
        <f>D45+D55</f>
        <v>0</v>
      </c>
      <c r="E59" s="127">
        <f>E45+E55</f>
        <v>0</v>
      </c>
      <c r="F59" s="127">
        <f t="shared" ref="F59:L59" si="40">F45+F55</f>
        <v>0</v>
      </c>
      <c r="G59" s="127">
        <f t="shared" si="40"/>
        <v>0</v>
      </c>
      <c r="H59" s="127">
        <f t="shared" si="40"/>
        <v>0</v>
      </c>
      <c r="I59" s="127">
        <f t="shared" si="40"/>
        <v>0</v>
      </c>
      <c r="J59" s="127">
        <f t="shared" si="40"/>
        <v>0</v>
      </c>
      <c r="K59" s="127">
        <f t="shared" si="40"/>
        <v>0</v>
      </c>
      <c r="L59" s="127">
        <f t="shared" si="40"/>
        <v>0</v>
      </c>
      <c r="M59" s="126">
        <f t="shared" si="39"/>
        <v>0</v>
      </c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181"/>
      <c r="BA59" s="227"/>
      <c r="BB59" s="227"/>
    </row>
    <row r="60" spans="2:54" s="182" customFormat="1" ht="15" customHeight="1">
      <c r="B60" s="183">
        <v>16</v>
      </c>
      <c r="C60" s="184" t="s">
        <v>210</v>
      </c>
      <c r="D60" s="127">
        <f>D46+D47+D48</f>
        <v>0</v>
      </c>
      <c r="E60" s="127">
        <f>E46+E47+E48</f>
        <v>0</v>
      </c>
      <c r="F60" s="127">
        <f t="shared" ref="F60:L60" si="41">F46+F47+F48</f>
        <v>0</v>
      </c>
      <c r="G60" s="127">
        <f t="shared" si="41"/>
        <v>0</v>
      </c>
      <c r="H60" s="127">
        <f t="shared" si="41"/>
        <v>0</v>
      </c>
      <c r="I60" s="127">
        <f t="shared" si="41"/>
        <v>0</v>
      </c>
      <c r="J60" s="127">
        <f t="shared" si="41"/>
        <v>0</v>
      </c>
      <c r="K60" s="127">
        <f t="shared" si="41"/>
        <v>0</v>
      </c>
      <c r="L60" s="127">
        <f t="shared" si="41"/>
        <v>0</v>
      </c>
      <c r="M60" s="126">
        <f t="shared" si="39"/>
        <v>0</v>
      </c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181"/>
      <c r="BA60" s="227"/>
      <c r="BB60" s="227"/>
    </row>
    <row r="61" spans="2:54" s="182" customFormat="1" ht="15" customHeight="1">
      <c r="B61" s="183">
        <v>17</v>
      </c>
      <c r="C61" s="184" t="s">
        <v>186</v>
      </c>
      <c r="D61" s="127">
        <f>D49</f>
        <v>0</v>
      </c>
      <c r="E61" s="127">
        <f>E49</f>
        <v>0</v>
      </c>
      <c r="F61" s="127">
        <f t="shared" ref="F61:L61" si="42">F49</f>
        <v>0</v>
      </c>
      <c r="G61" s="127">
        <f t="shared" si="42"/>
        <v>0</v>
      </c>
      <c r="H61" s="127">
        <f t="shared" si="42"/>
        <v>0</v>
      </c>
      <c r="I61" s="127">
        <f t="shared" si="42"/>
        <v>0</v>
      </c>
      <c r="J61" s="127">
        <f t="shared" si="42"/>
        <v>0</v>
      </c>
      <c r="K61" s="127">
        <f t="shared" si="42"/>
        <v>0</v>
      </c>
      <c r="L61" s="127">
        <f t="shared" si="42"/>
        <v>0</v>
      </c>
      <c r="M61" s="126">
        <f t="shared" si="39"/>
        <v>0</v>
      </c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  <c r="AA61" s="181"/>
      <c r="BA61" s="227"/>
      <c r="BB61" s="227"/>
    </row>
    <row r="62" spans="2:54" s="182" customFormat="1" ht="15" customHeight="1">
      <c r="B62" s="183">
        <v>18</v>
      </c>
      <c r="C62" s="184" t="s">
        <v>211</v>
      </c>
      <c r="D62" s="127">
        <f>D50+D51+D52+D53</f>
        <v>0</v>
      </c>
      <c r="E62" s="127">
        <f>E50+E51+E52+E53</f>
        <v>0</v>
      </c>
      <c r="F62" s="127">
        <f t="shared" ref="F62:L62" si="43">F50+F51+F52+F53</f>
        <v>0</v>
      </c>
      <c r="G62" s="127">
        <f t="shared" si="43"/>
        <v>0</v>
      </c>
      <c r="H62" s="127">
        <f t="shared" si="43"/>
        <v>0</v>
      </c>
      <c r="I62" s="127">
        <f t="shared" si="43"/>
        <v>0</v>
      </c>
      <c r="J62" s="127">
        <f t="shared" si="43"/>
        <v>0</v>
      </c>
      <c r="K62" s="127">
        <f t="shared" si="43"/>
        <v>0</v>
      </c>
      <c r="L62" s="127">
        <f t="shared" si="43"/>
        <v>0</v>
      </c>
      <c r="M62" s="126">
        <f t="shared" si="39"/>
        <v>0</v>
      </c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181"/>
      <c r="BA62" s="227"/>
      <c r="BB62" s="227"/>
    </row>
    <row r="63" spans="2:54" s="182" customFormat="1" ht="15" customHeight="1">
      <c r="B63" s="183">
        <v>19</v>
      </c>
      <c r="C63" s="184" t="s">
        <v>203</v>
      </c>
      <c r="D63" s="127">
        <f>D54</f>
        <v>0</v>
      </c>
      <c r="E63" s="127">
        <f>E54</f>
        <v>0</v>
      </c>
      <c r="F63" s="127">
        <f t="shared" ref="F63:L63" si="44">F54</f>
        <v>0</v>
      </c>
      <c r="G63" s="127">
        <f t="shared" si="44"/>
        <v>0</v>
      </c>
      <c r="H63" s="127">
        <f t="shared" si="44"/>
        <v>0</v>
      </c>
      <c r="I63" s="127">
        <f t="shared" si="44"/>
        <v>0</v>
      </c>
      <c r="J63" s="127">
        <f t="shared" si="44"/>
        <v>0</v>
      </c>
      <c r="K63" s="127">
        <f t="shared" si="44"/>
        <v>0</v>
      </c>
      <c r="L63" s="127">
        <f t="shared" si="44"/>
        <v>0</v>
      </c>
      <c r="M63" s="126">
        <f t="shared" si="39"/>
        <v>0</v>
      </c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227"/>
      <c r="AA63" s="181"/>
      <c r="BA63" s="227"/>
      <c r="BB63" s="227"/>
    </row>
    <row r="64" spans="2:54" s="182" customFormat="1" ht="15" customHeight="1">
      <c r="B64" s="183">
        <v>20</v>
      </c>
      <c r="C64" s="201" t="s">
        <v>195</v>
      </c>
      <c r="D64" s="186">
        <f t="shared" ref="D64:L64" si="45">SUM(D58:D63)</f>
        <v>0</v>
      </c>
      <c r="E64" s="186">
        <f t="shared" si="45"/>
        <v>0</v>
      </c>
      <c r="F64" s="186">
        <f t="shared" si="45"/>
        <v>0</v>
      </c>
      <c r="G64" s="186">
        <f t="shared" si="45"/>
        <v>0</v>
      </c>
      <c r="H64" s="186">
        <f t="shared" si="45"/>
        <v>0</v>
      </c>
      <c r="I64" s="186">
        <f t="shared" si="45"/>
        <v>0</v>
      </c>
      <c r="J64" s="186">
        <f t="shared" si="45"/>
        <v>0</v>
      </c>
      <c r="K64" s="186">
        <f t="shared" si="45"/>
        <v>0</v>
      </c>
      <c r="L64" s="186">
        <f t="shared" si="45"/>
        <v>0</v>
      </c>
      <c r="M64" s="186">
        <f t="shared" si="39"/>
        <v>0</v>
      </c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27"/>
      <c r="Z64" s="227"/>
      <c r="AA64" s="181"/>
      <c r="BA64" s="227"/>
      <c r="BB64" s="227"/>
    </row>
    <row r="65" spans="2:54" s="182" customFormat="1" ht="15" customHeight="1">
      <c r="B65" s="187" t="s">
        <v>199</v>
      </c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181"/>
      <c r="BA65" s="227"/>
      <c r="BB65" s="227"/>
    </row>
    <row r="66" spans="2:54" s="182" customFormat="1" ht="15" customHeight="1">
      <c r="O66" s="227"/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  <c r="AA66" s="181"/>
      <c r="BA66" s="227"/>
      <c r="BB66" s="227"/>
    </row>
    <row r="67" spans="2:54" s="182" customFormat="1" ht="15" customHeight="1"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181"/>
      <c r="BA67" s="227"/>
      <c r="BB67" s="227"/>
    </row>
    <row r="68" spans="2:54" s="167" customFormat="1" ht="18" customHeight="1">
      <c r="B68" s="161" t="s">
        <v>57</v>
      </c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3"/>
      <c r="O68" s="161" t="s">
        <v>57</v>
      </c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3"/>
      <c r="AA68" s="164"/>
      <c r="AB68" s="161" t="s">
        <v>57</v>
      </c>
      <c r="AC68" s="162"/>
      <c r="AD68" s="162"/>
      <c r="AE68" s="162"/>
      <c r="AF68" s="162"/>
      <c r="AG68" s="162"/>
      <c r="AH68" s="162"/>
      <c r="AI68" s="162"/>
      <c r="AJ68" s="162"/>
      <c r="AK68" s="162"/>
      <c r="AL68" s="162"/>
      <c r="AM68" s="163"/>
      <c r="AO68" s="161" t="s">
        <v>57</v>
      </c>
      <c r="AP68" s="162"/>
      <c r="AQ68" s="162"/>
      <c r="AR68" s="162"/>
      <c r="AS68" s="162"/>
      <c r="AT68" s="162"/>
      <c r="AU68" s="162"/>
      <c r="AV68" s="162"/>
      <c r="AW68" s="162"/>
      <c r="AX68" s="162"/>
      <c r="AY68" s="162"/>
      <c r="AZ68" s="163"/>
      <c r="BA68" s="226"/>
      <c r="BB68" s="226"/>
    </row>
    <row r="69" spans="2:54" s="182" customFormat="1" ht="39" customHeight="1">
      <c r="B69" s="177" t="s">
        <v>139</v>
      </c>
      <c r="C69" s="177" t="s">
        <v>140</v>
      </c>
      <c r="D69" s="178" t="s">
        <v>213</v>
      </c>
      <c r="E69" s="179" t="s">
        <v>214</v>
      </c>
      <c r="F69" s="180" t="s">
        <v>215</v>
      </c>
      <c r="G69" s="180" t="s">
        <v>216</v>
      </c>
      <c r="H69" s="180" t="s">
        <v>146</v>
      </c>
      <c r="I69" s="180" t="s">
        <v>147</v>
      </c>
      <c r="J69" s="180" t="s">
        <v>149</v>
      </c>
      <c r="K69" s="180" t="s">
        <v>217</v>
      </c>
      <c r="L69" s="180" t="s">
        <v>218</v>
      </c>
      <c r="M69" s="180" t="s">
        <v>118</v>
      </c>
      <c r="O69" s="177" t="s">
        <v>139</v>
      </c>
      <c r="P69" s="177" t="s">
        <v>140</v>
      </c>
      <c r="Q69" s="178" t="s">
        <v>213</v>
      </c>
      <c r="R69" s="179" t="s">
        <v>214</v>
      </c>
      <c r="S69" s="180" t="s">
        <v>215</v>
      </c>
      <c r="T69" s="180" t="s">
        <v>216</v>
      </c>
      <c r="U69" s="180" t="s">
        <v>146</v>
      </c>
      <c r="V69" s="180" t="s">
        <v>147</v>
      </c>
      <c r="W69" s="180" t="s">
        <v>149</v>
      </c>
      <c r="X69" s="180" t="s">
        <v>217</v>
      </c>
      <c r="Y69" s="180" t="s">
        <v>218</v>
      </c>
      <c r="Z69" s="180" t="s">
        <v>118</v>
      </c>
      <c r="AA69" s="181"/>
      <c r="AB69" s="177" t="s">
        <v>139</v>
      </c>
      <c r="AC69" s="177" t="s">
        <v>140</v>
      </c>
      <c r="AD69" s="178" t="s">
        <v>213</v>
      </c>
      <c r="AE69" s="179" t="s">
        <v>214</v>
      </c>
      <c r="AF69" s="180" t="s">
        <v>215</v>
      </c>
      <c r="AG69" s="180" t="s">
        <v>216</v>
      </c>
      <c r="AH69" s="180" t="s">
        <v>146</v>
      </c>
      <c r="AI69" s="180" t="s">
        <v>147</v>
      </c>
      <c r="AJ69" s="180" t="s">
        <v>149</v>
      </c>
      <c r="AK69" s="180" t="s">
        <v>217</v>
      </c>
      <c r="AL69" s="180" t="s">
        <v>218</v>
      </c>
      <c r="AM69" s="180" t="s">
        <v>118</v>
      </c>
      <c r="AO69" s="177" t="s">
        <v>139</v>
      </c>
      <c r="AP69" s="177" t="s">
        <v>140</v>
      </c>
      <c r="AQ69" s="178" t="s">
        <v>213</v>
      </c>
      <c r="AR69" s="179" t="s">
        <v>214</v>
      </c>
      <c r="AS69" s="180" t="s">
        <v>215</v>
      </c>
      <c r="AT69" s="180" t="s">
        <v>216</v>
      </c>
      <c r="AU69" s="180" t="s">
        <v>146</v>
      </c>
      <c r="AV69" s="180" t="s">
        <v>147</v>
      </c>
      <c r="AW69" s="180" t="s">
        <v>149</v>
      </c>
      <c r="AX69" s="180" t="s">
        <v>217</v>
      </c>
      <c r="AY69" s="180" t="s">
        <v>218</v>
      </c>
      <c r="AZ69" s="180" t="s">
        <v>118</v>
      </c>
      <c r="BA69" s="227"/>
      <c r="BB69" s="227"/>
    </row>
    <row r="70" spans="2:54" s="182" customFormat="1" ht="18" customHeight="1">
      <c r="B70" s="180" t="s">
        <v>151</v>
      </c>
      <c r="C70" s="180" t="s">
        <v>152</v>
      </c>
      <c r="D70" s="178" t="s">
        <v>153</v>
      </c>
      <c r="E70" s="178" t="s">
        <v>154</v>
      </c>
      <c r="F70" s="180" t="s">
        <v>155</v>
      </c>
      <c r="G70" s="180" t="s">
        <v>156</v>
      </c>
      <c r="H70" s="180" t="s">
        <v>157</v>
      </c>
      <c r="I70" s="180" t="s">
        <v>158</v>
      </c>
      <c r="J70" s="180" t="s">
        <v>159</v>
      </c>
      <c r="K70" s="180" t="s">
        <v>160</v>
      </c>
      <c r="L70" s="180" t="s">
        <v>161</v>
      </c>
      <c r="M70" s="180" t="s">
        <v>219</v>
      </c>
      <c r="O70" s="180" t="s">
        <v>151</v>
      </c>
      <c r="P70" s="180" t="s">
        <v>152</v>
      </c>
      <c r="Q70" s="180" t="s">
        <v>153</v>
      </c>
      <c r="R70" s="180" t="s">
        <v>154</v>
      </c>
      <c r="S70" s="180" t="s">
        <v>155</v>
      </c>
      <c r="T70" s="180" t="s">
        <v>156</v>
      </c>
      <c r="U70" s="180" t="s">
        <v>157</v>
      </c>
      <c r="V70" s="180" t="s">
        <v>158</v>
      </c>
      <c r="W70" s="180" t="s">
        <v>159</v>
      </c>
      <c r="X70" s="180" t="s">
        <v>160</v>
      </c>
      <c r="Y70" s="180" t="s">
        <v>161</v>
      </c>
      <c r="Z70" s="180" t="s">
        <v>219</v>
      </c>
      <c r="AA70" s="181"/>
      <c r="AB70" s="180" t="s">
        <v>151</v>
      </c>
      <c r="AC70" s="180" t="s">
        <v>152</v>
      </c>
      <c r="AD70" s="180" t="s">
        <v>153</v>
      </c>
      <c r="AE70" s="180" t="s">
        <v>154</v>
      </c>
      <c r="AF70" s="180" t="s">
        <v>155</v>
      </c>
      <c r="AG70" s="180" t="s">
        <v>156</v>
      </c>
      <c r="AH70" s="180" t="s">
        <v>157</v>
      </c>
      <c r="AI70" s="180" t="s">
        <v>158</v>
      </c>
      <c r="AJ70" s="180" t="s">
        <v>159</v>
      </c>
      <c r="AK70" s="180" t="s">
        <v>160</v>
      </c>
      <c r="AL70" s="180" t="s">
        <v>161</v>
      </c>
      <c r="AM70" s="180" t="s">
        <v>219</v>
      </c>
      <c r="AO70" s="180" t="s">
        <v>151</v>
      </c>
      <c r="AP70" s="180" t="s">
        <v>152</v>
      </c>
      <c r="AQ70" s="180" t="s">
        <v>153</v>
      </c>
      <c r="AR70" s="180" t="s">
        <v>154</v>
      </c>
      <c r="AS70" s="180" t="s">
        <v>155</v>
      </c>
      <c r="AT70" s="180" t="s">
        <v>156</v>
      </c>
      <c r="AU70" s="180" t="s">
        <v>157</v>
      </c>
      <c r="AV70" s="180" t="s">
        <v>158</v>
      </c>
      <c r="AW70" s="180" t="s">
        <v>159</v>
      </c>
      <c r="AX70" s="180" t="s">
        <v>160</v>
      </c>
      <c r="AY70" s="180" t="s">
        <v>161</v>
      </c>
      <c r="AZ70" s="180" t="s">
        <v>219</v>
      </c>
      <c r="BA70" s="227"/>
      <c r="BB70" s="227"/>
    </row>
    <row r="71" spans="2:54" s="182" customFormat="1" ht="15" customHeight="1">
      <c r="B71" s="183">
        <v>1</v>
      </c>
      <c r="C71" s="184" t="s">
        <v>166</v>
      </c>
      <c r="D71" s="125"/>
      <c r="E71" s="125"/>
      <c r="F71" s="125"/>
      <c r="G71" s="125"/>
      <c r="H71" s="125"/>
      <c r="I71" s="125"/>
      <c r="J71" s="125"/>
      <c r="K71" s="125"/>
      <c r="L71" s="125"/>
      <c r="M71" s="126">
        <f>SUM(D71:L71)</f>
        <v>0</v>
      </c>
      <c r="O71" s="183">
        <v>1</v>
      </c>
      <c r="P71" s="184">
        <v>201</v>
      </c>
      <c r="Q71" s="125"/>
      <c r="R71" s="125"/>
      <c r="S71" s="125"/>
      <c r="T71" s="125"/>
      <c r="U71" s="125"/>
      <c r="V71" s="125"/>
      <c r="W71" s="125"/>
      <c r="X71" s="125"/>
      <c r="Y71" s="125"/>
      <c r="Z71" s="126">
        <f>SUM(Q71:Y71)</f>
        <v>0</v>
      </c>
      <c r="AA71" s="181"/>
      <c r="AB71" s="183">
        <v>1</v>
      </c>
      <c r="AC71" s="184" t="s">
        <v>168</v>
      </c>
      <c r="AD71" s="125"/>
      <c r="AE71" s="125"/>
      <c r="AF71" s="125"/>
      <c r="AG71" s="125"/>
      <c r="AH71" s="125"/>
      <c r="AI71" s="125"/>
      <c r="AJ71" s="125"/>
      <c r="AK71" s="125"/>
      <c r="AL71" s="125"/>
      <c r="AM71" s="126">
        <f>SUM(AD71:AL71)</f>
        <v>0</v>
      </c>
      <c r="AO71" s="183">
        <v>1</v>
      </c>
      <c r="AP71" s="184" t="s">
        <v>169</v>
      </c>
      <c r="AQ71" s="125"/>
      <c r="AR71" s="125"/>
      <c r="AS71" s="125"/>
      <c r="AT71" s="125"/>
      <c r="AU71" s="125"/>
      <c r="AV71" s="125"/>
      <c r="AW71" s="125"/>
      <c r="AX71" s="125"/>
      <c r="AY71" s="125"/>
      <c r="AZ71" s="126">
        <f>SUM(AQ71:AY71)</f>
        <v>0</v>
      </c>
      <c r="BA71" s="227"/>
      <c r="BB71" s="227"/>
    </row>
    <row r="72" spans="2:54" s="182" customFormat="1" ht="15" customHeight="1">
      <c r="B72" s="183">
        <v>2</v>
      </c>
      <c r="C72" s="184" t="s">
        <v>170</v>
      </c>
      <c r="D72" s="125"/>
      <c r="E72" s="125"/>
      <c r="F72" s="125"/>
      <c r="G72" s="125"/>
      <c r="H72" s="125"/>
      <c r="I72" s="125"/>
      <c r="J72" s="125"/>
      <c r="K72" s="125"/>
      <c r="L72" s="125"/>
      <c r="M72" s="126">
        <f t="shared" ref="M72:M83" si="46">SUM(D72:L72)</f>
        <v>0</v>
      </c>
      <c r="O72" s="183">
        <f>O71+1</f>
        <v>2</v>
      </c>
      <c r="P72" s="184">
        <v>202</v>
      </c>
      <c r="Q72" s="125"/>
      <c r="R72" s="125"/>
      <c r="S72" s="125"/>
      <c r="T72" s="125"/>
      <c r="U72" s="125"/>
      <c r="V72" s="125"/>
      <c r="W72" s="125"/>
      <c r="X72" s="125"/>
      <c r="Y72" s="125"/>
      <c r="Z72" s="126">
        <f t="shared" ref="Z72:Z77" si="47">SUM(Q72:Y72)</f>
        <v>0</v>
      </c>
      <c r="AA72" s="181"/>
      <c r="AB72" s="183">
        <f>AB71+1</f>
        <v>2</v>
      </c>
      <c r="AC72" s="184" t="s">
        <v>172</v>
      </c>
      <c r="AD72" s="125"/>
      <c r="AE72" s="125"/>
      <c r="AF72" s="125"/>
      <c r="AG72" s="125"/>
      <c r="AH72" s="125"/>
      <c r="AI72" s="125"/>
      <c r="AJ72" s="125"/>
      <c r="AK72" s="125"/>
      <c r="AL72" s="125"/>
      <c r="AM72" s="126">
        <f t="shared" ref="AM72:AM84" si="48">SUM(AD72:AL72)</f>
        <v>0</v>
      </c>
      <c r="AO72" s="183">
        <f>AO71+1</f>
        <v>2</v>
      </c>
      <c r="AP72" s="184" t="s">
        <v>173</v>
      </c>
      <c r="AQ72" s="125"/>
      <c r="AR72" s="125"/>
      <c r="AS72" s="125"/>
      <c r="AT72" s="125"/>
      <c r="AU72" s="125"/>
      <c r="AV72" s="125"/>
      <c r="AW72" s="125"/>
      <c r="AX72" s="125"/>
      <c r="AY72" s="125"/>
      <c r="AZ72" s="126">
        <f t="shared" ref="AZ72:AZ79" si="49">SUM(AQ72:AY72)</f>
        <v>0</v>
      </c>
      <c r="BA72" s="227"/>
      <c r="BB72" s="227"/>
    </row>
    <row r="73" spans="2:54" s="182" customFormat="1" ht="15" customHeight="1">
      <c r="B73" s="183">
        <v>3</v>
      </c>
      <c r="C73" s="184" t="s">
        <v>174</v>
      </c>
      <c r="D73" s="125"/>
      <c r="E73" s="125"/>
      <c r="F73" s="125"/>
      <c r="G73" s="125"/>
      <c r="H73" s="125"/>
      <c r="I73" s="125"/>
      <c r="J73" s="125"/>
      <c r="K73" s="125"/>
      <c r="L73" s="125"/>
      <c r="M73" s="126">
        <f t="shared" si="46"/>
        <v>0</v>
      </c>
      <c r="O73" s="183">
        <f t="shared" ref="O73:O77" si="50">O72+1</f>
        <v>3</v>
      </c>
      <c r="P73" s="184">
        <v>203</v>
      </c>
      <c r="Q73" s="125"/>
      <c r="R73" s="125"/>
      <c r="S73" s="125"/>
      <c r="T73" s="125"/>
      <c r="U73" s="125"/>
      <c r="V73" s="125"/>
      <c r="W73" s="125"/>
      <c r="X73" s="125"/>
      <c r="Y73" s="125"/>
      <c r="Z73" s="126">
        <f t="shared" si="47"/>
        <v>0</v>
      </c>
      <c r="AA73" s="181"/>
      <c r="AB73" s="183">
        <f t="shared" ref="AB73:AB84" si="51">AB72+1</f>
        <v>3</v>
      </c>
      <c r="AC73" s="184" t="s">
        <v>176</v>
      </c>
      <c r="AD73" s="125"/>
      <c r="AE73" s="125"/>
      <c r="AF73" s="125"/>
      <c r="AG73" s="125"/>
      <c r="AH73" s="125"/>
      <c r="AI73" s="125"/>
      <c r="AJ73" s="125"/>
      <c r="AK73" s="125"/>
      <c r="AL73" s="125"/>
      <c r="AM73" s="126">
        <f t="shared" si="48"/>
        <v>0</v>
      </c>
      <c r="AO73" s="183">
        <f t="shared" ref="AO73:AO79" si="52">AO72+1</f>
        <v>3</v>
      </c>
      <c r="AP73" s="184" t="s">
        <v>177</v>
      </c>
      <c r="AQ73" s="125"/>
      <c r="AR73" s="125"/>
      <c r="AS73" s="125"/>
      <c r="AT73" s="125"/>
      <c r="AU73" s="125"/>
      <c r="AV73" s="125"/>
      <c r="AW73" s="125"/>
      <c r="AX73" s="125"/>
      <c r="AY73" s="125"/>
      <c r="AZ73" s="126">
        <f t="shared" si="49"/>
        <v>0</v>
      </c>
      <c r="BA73" s="227"/>
      <c r="BB73" s="227"/>
    </row>
    <row r="74" spans="2:54" s="182" customFormat="1" ht="15" customHeight="1">
      <c r="B74" s="183">
        <v>4</v>
      </c>
      <c r="C74" s="184" t="s">
        <v>178</v>
      </c>
      <c r="D74" s="125"/>
      <c r="E74" s="125"/>
      <c r="F74" s="125"/>
      <c r="G74" s="125"/>
      <c r="H74" s="125"/>
      <c r="I74" s="125"/>
      <c r="J74" s="125"/>
      <c r="K74" s="125"/>
      <c r="L74" s="125"/>
      <c r="M74" s="126">
        <f t="shared" si="46"/>
        <v>0</v>
      </c>
      <c r="O74" s="183">
        <f t="shared" si="50"/>
        <v>4</v>
      </c>
      <c r="P74" s="184">
        <v>204</v>
      </c>
      <c r="Q74" s="125"/>
      <c r="R74" s="125"/>
      <c r="S74" s="125"/>
      <c r="T74" s="125"/>
      <c r="U74" s="125"/>
      <c r="V74" s="125"/>
      <c r="W74" s="125"/>
      <c r="X74" s="125"/>
      <c r="Y74" s="125"/>
      <c r="Z74" s="126">
        <f t="shared" si="47"/>
        <v>0</v>
      </c>
      <c r="AA74" s="181"/>
      <c r="AB74" s="183">
        <f t="shared" si="51"/>
        <v>4</v>
      </c>
      <c r="AC74" s="184" t="s">
        <v>180</v>
      </c>
      <c r="AD74" s="125"/>
      <c r="AE74" s="125"/>
      <c r="AF74" s="125"/>
      <c r="AG74" s="125"/>
      <c r="AH74" s="125"/>
      <c r="AI74" s="125"/>
      <c r="AJ74" s="125"/>
      <c r="AK74" s="125"/>
      <c r="AL74" s="125"/>
      <c r="AM74" s="126">
        <f t="shared" si="48"/>
        <v>0</v>
      </c>
      <c r="AO74" s="183">
        <f t="shared" si="52"/>
        <v>4</v>
      </c>
      <c r="AP74" s="184" t="s">
        <v>181</v>
      </c>
      <c r="AQ74" s="125"/>
      <c r="AR74" s="125"/>
      <c r="AS74" s="125"/>
      <c r="AT74" s="125"/>
      <c r="AU74" s="125"/>
      <c r="AV74" s="125"/>
      <c r="AW74" s="125"/>
      <c r="AX74" s="125"/>
      <c r="AY74" s="125"/>
      <c r="AZ74" s="126">
        <f t="shared" si="49"/>
        <v>0</v>
      </c>
      <c r="BA74" s="227"/>
      <c r="BB74" s="227"/>
    </row>
    <row r="75" spans="2:54" s="182" customFormat="1" ht="15" customHeight="1">
      <c r="B75" s="183">
        <v>5</v>
      </c>
      <c r="C75" s="184" t="s">
        <v>182</v>
      </c>
      <c r="D75" s="125"/>
      <c r="E75" s="125"/>
      <c r="F75" s="125"/>
      <c r="G75" s="125"/>
      <c r="H75" s="125"/>
      <c r="I75" s="125"/>
      <c r="J75" s="125"/>
      <c r="K75" s="125"/>
      <c r="L75" s="125"/>
      <c r="M75" s="126">
        <f t="shared" si="46"/>
        <v>0</v>
      </c>
      <c r="O75" s="183">
        <f t="shared" si="50"/>
        <v>5</v>
      </c>
      <c r="P75" s="184">
        <v>205</v>
      </c>
      <c r="Q75" s="125"/>
      <c r="R75" s="125"/>
      <c r="S75" s="125"/>
      <c r="T75" s="125"/>
      <c r="U75" s="125"/>
      <c r="V75" s="125"/>
      <c r="W75" s="125"/>
      <c r="X75" s="125"/>
      <c r="Y75" s="125"/>
      <c r="Z75" s="126">
        <f t="shared" si="47"/>
        <v>0</v>
      </c>
      <c r="AA75" s="181"/>
      <c r="AB75" s="183">
        <f t="shared" si="51"/>
        <v>5</v>
      </c>
      <c r="AC75" s="184" t="s">
        <v>184</v>
      </c>
      <c r="AD75" s="125"/>
      <c r="AE75" s="125"/>
      <c r="AF75" s="125"/>
      <c r="AG75" s="125"/>
      <c r="AH75" s="125"/>
      <c r="AI75" s="125"/>
      <c r="AJ75" s="125"/>
      <c r="AK75" s="125"/>
      <c r="AL75" s="125"/>
      <c r="AM75" s="126">
        <f t="shared" si="48"/>
        <v>0</v>
      </c>
      <c r="AO75" s="183">
        <f t="shared" si="52"/>
        <v>5</v>
      </c>
      <c r="AP75" s="184" t="s">
        <v>185</v>
      </c>
      <c r="AQ75" s="125"/>
      <c r="AR75" s="125"/>
      <c r="AS75" s="125"/>
      <c r="AT75" s="125"/>
      <c r="AU75" s="125"/>
      <c r="AV75" s="125"/>
      <c r="AW75" s="125"/>
      <c r="AX75" s="125"/>
      <c r="AY75" s="125"/>
      <c r="AZ75" s="126">
        <f t="shared" si="49"/>
        <v>0</v>
      </c>
      <c r="BA75" s="227"/>
      <c r="BB75" s="227"/>
    </row>
    <row r="76" spans="2:54" s="182" customFormat="1" ht="15" customHeight="1">
      <c r="B76" s="183">
        <v>6</v>
      </c>
      <c r="C76" s="184" t="s">
        <v>186</v>
      </c>
      <c r="D76" s="125"/>
      <c r="E76" s="125"/>
      <c r="F76" s="125"/>
      <c r="G76" s="125"/>
      <c r="H76" s="125"/>
      <c r="I76" s="125"/>
      <c r="J76" s="125"/>
      <c r="K76" s="125"/>
      <c r="L76" s="125"/>
      <c r="M76" s="126">
        <f t="shared" si="46"/>
        <v>0</v>
      </c>
      <c r="O76" s="183">
        <f t="shared" si="50"/>
        <v>6</v>
      </c>
      <c r="P76" s="184">
        <v>206</v>
      </c>
      <c r="Q76" s="125"/>
      <c r="R76" s="125"/>
      <c r="S76" s="125"/>
      <c r="T76" s="125"/>
      <c r="U76" s="125"/>
      <c r="V76" s="125"/>
      <c r="W76" s="125"/>
      <c r="X76" s="125"/>
      <c r="Y76" s="125"/>
      <c r="Z76" s="126">
        <f t="shared" si="47"/>
        <v>0</v>
      </c>
      <c r="AA76" s="181"/>
      <c r="AB76" s="183">
        <f t="shared" si="51"/>
        <v>6</v>
      </c>
      <c r="AC76" s="184" t="s">
        <v>188</v>
      </c>
      <c r="AD76" s="125"/>
      <c r="AE76" s="125"/>
      <c r="AF76" s="125"/>
      <c r="AG76" s="125"/>
      <c r="AH76" s="125"/>
      <c r="AI76" s="125"/>
      <c r="AJ76" s="125"/>
      <c r="AK76" s="125"/>
      <c r="AL76" s="125"/>
      <c r="AM76" s="126">
        <f t="shared" si="48"/>
        <v>0</v>
      </c>
      <c r="AO76" s="183">
        <f t="shared" si="52"/>
        <v>6</v>
      </c>
      <c r="AP76" s="184" t="s">
        <v>189</v>
      </c>
      <c r="AQ76" s="125"/>
      <c r="AR76" s="125"/>
      <c r="AS76" s="125"/>
      <c r="AT76" s="125"/>
      <c r="AU76" s="125"/>
      <c r="AV76" s="125"/>
      <c r="AW76" s="125"/>
      <c r="AX76" s="125"/>
      <c r="AY76" s="125"/>
      <c r="AZ76" s="126">
        <f t="shared" si="49"/>
        <v>0</v>
      </c>
      <c r="BA76" s="227"/>
      <c r="BB76" s="227"/>
    </row>
    <row r="77" spans="2:54" s="167" customFormat="1" ht="15" customHeight="1">
      <c r="B77" s="183">
        <v>7</v>
      </c>
      <c r="C77" s="184" t="s">
        <v>190</v>
      </c>
      <c r="D77" s="125"/>
      <c r="E77" s="125"/>
      <c r="F77" s="125"/>
      <c r="G77" s="125"/>
      <c r="H77" s="125"/>
      <c r="I77" s="125"/>
      <c r="J77" s="125"/>
      <c r="K77" s="125"/>
      <c r="L77" s="125"/>
      <c r="M77" s="126">
        <f t="shared" si="46"/>
        <v>0</v>
      </c>
      <c r="O77" s="216">
        <f t="shared" si="50"/>
        <v>7</v>
      </c>
      <c r="P77" s="217">
        <v>207</v>
      </c>
      <c r="Q77" s="218"/>
      <c r="R77" s="218"/>
      <c r="S77" s="218"/>
      <c r="T77" s="218"/>
      <c r="U77" s="218"/>
      <c r="V77" s="218"/>
      <c r="W77" s="218"/>
      <c r="X77" s="218"/>
      <c r="Y77" s="218"/>
      <c r="Z77" s="219">
        <f t="shared" si="47"/>
        <v>0</v>
      </c>
      <c r="AA77" s="181"/>
      <c r="AB77" s="183">
        <f t="shared" si="51"/>
        <v>7</v>
      </c>
      <c r="AC77" s="184" t="s">
        <v>192</v>
      </c>
      <c r="AD77" s="125"/>
      <c r="AE77" s="125"/>
      <c r="AF77" s="125"/>
      <c r="AG77" s="125"/>
      <c r="AH77" s="125"/>
      <c r="AI77" s="125"/>
      <c r="AJ77" s="125"/>
      <c r="AK77" s="125"/>
      <c r="AL77" s="125"/>
      <c r="AM77" s="126">
        <f t="shared" si="48"/>
        <v>0</v>
      </c>
      <c r="AO77" s="183">
        <f t="shared" si="52"/>
        <v>7</v>
      </c>
      <c r="AP77" s="184" t="s">
        <v>193</v>
      </c>
      <c r="AQ77" s="125"/>
      <c r="AR77" s="125"/>
      <c r="AS77" s="125"/>
      <c r="AT77" s="125"/>
      <c r="AU77" s="125"/>
      <c r="AV77" s="125"/>
      <c r="AW77" s="125"/>
      <c r="AX77" s="125"/>
      <c r="AY77" s="125"/>
      <c r="AZ77" s="126">
        <f t="shared" si="49"/>
        <v>0</v>
      </c>
      <c r="BA77" s="226"/>
      <c r="BB77" s="226"/>
    </row>
    <row r="78" spans="2:54" s="167" customFormat="1" ht="15" customHeight="1">
      <c r="B78" s="183">
        <v>8</v>
      </c>
      <c r="C78" s="184" t="s">
        <v>194</v>
      </c>
      <c r="D78" s="125"/>
      <c r="E78" s="125"/>
      <c r="F78" s="125"/>
      <c r="G78" s="125"/>
      <c r="H78" s="125"/>
      <c r="I78" s="125"/>
      <c r="J78" s="125"/>
      <c r="K78" s="125"/>
      <c r="L78" s="125"/>
      <c r="M78" s="126">
        <f t="shared" si="46"/>
        <v>0</v>
      </c>
      <c r="O78" s="183">
        <v>8</v>
      </c>
      <c r="P78" s="201" t="s">
        <v>195</v>
      </c>
      <c r="Q78" s="186">
        <f>SUM(Q71:Q77)</f>
        <v>0</v>
      </c>
      <c r="R78" s="186">
        <f t="shared" ref="R78" si="53">SUM(R71:R77)</f>
        <v>0</v>
      </c>
      <c r="S78" s="186">
        <f t="shared" ref="S78" si="54">SUM(S71:S77)</f>
        <v>0</v>
      </c>
      <c r="T78" s="186">
        <f t="shared" ref="T78" si="55">SUM(T71:T77)</f>
        <v>0</v>
      </c>
      <c r="U78" s="186">
        <f t="shared" ref="U78" si="56">SUM(U71:U77)</f>
        <v>0</v>
      </c>
      <c r="V78" s="186">
        <f t="shared" ref="V78" si="57">SUM(V71:V77)</f>
        <v>0</v>
      </c>
      <c r="W78" s="186">
        <f t="shared" ref="W78" si="58">SUM(W71:W77)</f>
        <v>0</v>
      </c>
      <c r="X78" s="186">
        <f t="shared" ref="X78" si="59">SUM(X71:X77)</f>
        <v>0</v>
      </c>
      <c r="Y78" s="186">
        <f t="shared" ref="Y78" si="60">SUM(Y71:Y77)</f>
        <v>0</v>
      </c>
      <c r="Z78" s="126">
        <f t="shared" ref="Z78" si="61">SUM(Z71:Z77)</f>
        <v>0</v>
      </c>
      <c r="AA78" s="181"/>
      <c r="AB78" s="183">
        <f t="shared" si="51"/>
        <v>8</v>
      </c>
      <c r="AC78" s="184" t="s">
        <v>196</v>
      </c>
      <c r="AD78" s="125"/>
      <c r="AE78" s="125"/>
      <c r="AF78" s="125"/>
      <c r="AG78" s="125"/>
      <c r="AH78" s="125"/>
      <c r="AI78" s="125"/>
      <c r="AJ78" s="125"/>
      <c r="AK78" s="125"/>
      <c r="AL78" s="125"/>
      <c r="AM78" s="126">
        <f t="shared" si="48"/>
        <v>0</v>
      </c>
      <c r="AO78" s="183">
        <f t="shared" si="52"/>
        <v>8</v>
      </c>
      <c r="AP78" s="184" t="s">
        <v>197</v>
      </c>
      <c r="AQ78" s="125"/>
      <c r="AR78" s="125"/>
      <c r="AS78" s="125"/>
      <c r="AT78" s="125"/>
      <c r="AU78" s="125"/>
      <c r="AV78" s="125"/>
      <c r="AW78" s="125"/>
      <c r="AX78" s="125"/>
      <c r="AY78" s="125"/>
      <c r="AZ78" s="126">
        <f t="shared" si="49"/>
        <v>0</v>
      </c>
      <c r="BA78" s="226"/>
      <c r="BB78" s="226"/>
    </row>
    <row r="79" spans="2:54" s="182" customFormat="1" ht="15" customHeight="1">
      <c r="B79" s="183">
        <v>9</v>
      </c>
      <c r="C79" s="184" t="s">
        <v>198</v>
      </c>
      <c r="D79" s="125"/>
      <c r="E79" s="125"/>
      <c r="F79" s="125"/>
      <c r="G79" s="125"/>
      <c r="H79" s="125"/>
      <c r="I79" s="125"/>
      <c r="J79" s="125"/>
      <c r="K79" s="125"/>
      <c r="L79" s="125"/>
      <c r="M79" s="126">
        <f t="shared" si="46"/>
        <v>0</v>
      </c>
      <c r="O79" s="187" t="s">
        <v>199</v>
      </c>
      <c r="AA79" s="181"/>
      <c r="AB79" s="183">
        <f t="shared" si="51"/>
        <v>9</v>
      </c>
      <c r="AC79" s="184" t="s">
        <v>200</v>
      </c>
      <c r="AD79" s="125"/>
      <c r="AE79" s="125"/>
      <c r="AF79" s="125"/>
      <c r="AG79" s="125"/>
      <c r="AH79" s="125"/>
      <c r="AI79" s="125"/>
      <c r="AJ79" s="125"/>
      <c r="AK79" s="125"/>
      <c r="AL79" s="125"/>
      <c r="AM79" s="126">
        <f t="shared" si="48"/>
        <v>0</v>
      </c>
      <c r="AO79" s="183">
        <f t="shared" si="52"/>
        <v>9</v>
      </c>
      <c r="AP79" s="201" t="s">
        <v>195</v>
      </c>
      <c r="AQ79" s="186">
        <f>SUM(AQ71:AQ78)</f>
        <v>0</v>
      </c>
      <c r="AR79" s="186">
        <f>SUM(AR71:AR78)</f>
        <v>0</v>
      </c>
      <c r="AS79" s="186">
        <f t="shared" ref="AS79:AY79" si="62">SUM(AS71:AS78)</f>
        <v>0</v>
      </c>
      <c r="AT79" s="186">
        <f t="shared" si="62"/>
        <v>0</v>
      </c>
      <c r="AU79" s="186">
        <f t="shared" si="62"/>
        <v>0</v>
      </c>
      <c r="AV79" s="186">
        <f t="shared" si="62"/>
        <v>0</v>
      </c>
      <c r="AW79" s="186">
        <f t="shared" si="62"/>
        <v>0</v>
      </c>
      <c r="AX79" s="186">
        <f t="shared" si="62"/>
        <v>0</v>
      </c>
      <c r="AY79" s="186">
        <f t="shared" si="62"/>
        <v>0</v>
      </c>
      <c r="AZ79" s="126">
        <f t="shared" si="49"/>
        <v>0</v>
      </c>
      <c r="BA79" s="227"/>
      <c r="BB79" s="227"/>
    </row>
    <row r="80" spans="2:54" s="182" customFormat="1" ht="15" customHeight="1">
      <c r="B80" s="183">
        <v>10</v>
      </c>
      <c r="C80" s="184" t="s">
        <v>201</v>
      </c>
      <c r="D80" s="125"/>
      <c r="E80" s="125"/>
      <c r="F80" s="125"/>
      <c r="G80" s="125"/>
      <c r="H80" s="125"/>
      <c r="I80" s="125"/>
      <c r="J80" s="125"/>
      <c r="K80" s="125"/>
      <c r="L80" s="125"/>
      <c r="M80" s="126">
        <f t="shared" si="46"/>
        <v>0</v>
      </c>
      <c r="O80" s="220"/>
      <c r="P80" s="221"/>
      <c r="Q80" s="222"/>
      <c r="R80" s="223"/>
      <c r="S80" s="223"/>
      <c r="T80" s="223"/>
      <c r="U80" s="223"/>
      <c r="V80" s="223"/>
      <c r="W80" s="223"/>
      <c r="X80" s="223"/>
      <c r="Y80" s="223"/>
      <c r="Z80" s="224"/>
      <c r="AA80" s="181"/>
      <c r="AB80" s="183">
        <f t="shared" si="51"/>
        <v>10</v>
      </c>
      <c r="AC80" s="184" t="s">
        <v>202</v>
      </c>
      <c r="AD80" s="125"/>
      <c r="AE80" s="125"/>
      <c r="AF80" s="125"/>
      <c r="AG80" s="125"/>
      <c r="AH80" s="125"/>
      <c r="AI80" s="125"/>
      <c r="AJ80" s="125"/>
      <c r="AK80" s="125"/>
      <c r="AL80" s="125"/>
      <c r="AM80" s="126">
        <f t="shared" si="48"/>
        <v>0</v>
      </c>
      <c r="AO80" s="202" t="s">
        <v>199</v>
      </c>
      <c r="AP80" s="202"/>
      <c r="BA80" s="227"/>
      <c r="BB80" s="227"/>
    </row>
    <row r="81" spans="2:54" s="182" customFormat="1" ht="15" customHeight="1">
      <c r="B81" s="183">
        <v>11</v>
      </c>
      <c r="C81" s="184" t="s">
        <v>203</v>
      </c>
      <c r="D81" s="125"/>
      <c r="E81" s="125"/>
      <c r="F81" s="125"/>
      <c r="G81" s="125"/>
      <c r="H81" s="125"/>
      <c r="I81" s="125"/>
      <c r="J81" s="125"/>
      <c r="K81" s="125"/>
      <c r="L81" s="125"/>
      <c r="M81" s="126">
        <f t="shared" si="46"/>
        <v>0</v>
      </c>
      <c r="O81" s="220"/>
      <c r="P81" s="221"/>
      <c r="Q81" s="222"/>
      <c r="R81" s="223"/>
      <c r="S81" s="223"/>
      <c r="T81" s="223"/>
      <c r="U81" s="223"/>
      <c r="V81" s="223"/>
      <c r="W81" s="223"/>
      <c r="X81" s="223"/>
      <c r="Y81" s="223"/>
      <c r="Z81" s="224"/>
      <c r="AA81" s="181"/>
      <c r="AB81" s="183">
        <f t="shared" si="51"/>
        <v>11</v>
      </c>
      <c r="AC81" s="184" t="s">
        <v>204</v>
      </c>
      <c r="AD81" s="125"/>
      <c r="AE81" s="125"/>
      <c r="AF81" s="125"/>
      <c r="AG81" s="125"/>
      <c r="AH81" s="125"/>
      <c r="AI81" s="125"/>
      <c r="AJ81" s="125"/>
      <c r="AK81" s="125"/>
      <c r="AL81" s="125"/>
      <c r="AM81" s="126">
        <f t="shared" si="48"/>
        <v>0</v>
      </c>
      <c r="BA81" s="227"/>
      <c r="BB81" s="227"/>
    </row>
    <row r="82" spans="2:54" s="182" customFormat="1" ht="15" customHeight="1">
      <c r="B82" s="183">
        <v>12</v>
      </c>
      <c r="C82" s="184" t="s">
        <v>206</v>
      </c>
      <c r="D82" s="125"/>
      <c r="E82" s="125"/>
      <c r="F82" s="125"/>
      <c r="G82" s="125"/>
      <c r="H82" s="125"/>
      <c r="I82" s="125"/>
      <c r="J82" s="125"/>
      <c r="K82" s="125"/>
      <c r="L82" s="125"/>
      <c r="M82" s="126">
        <f t="shared" si="46"/>
        <v>0</v>
      </c>
      <c r="O82" s="220"/>
      <c r="P82" s="221"/>
      <c r="Q82" s="222"/>
      <c r="R82" s="223"/>
      <c r="S82" s="223"/>
      <c r="T82" s="223"/>
      <c r="U82" s="223"/>
      <c r="V82" s="223"/>
      <c r="W82" s="223"/>
      <c r="X82" s="223"/>
      <c r="Y82" s="223"/>
      <c r="Z82" s="224"/>
      <c r="AA82" s="181"/>
      <c r="AB82" s="183">
        <f t="shared" si="51"/>
        <v>12</v>
      </c>
      <c r="AC82" s="184" t="s">
        <v>207</v>
      </c>
      <c r="AD82" s="125"/>
      <c r="AE82" s="125"/>
      <c r="AF82" s="125"/>
      <c r="AG82" s="125"/>
      <c r="AH82" s="125"/>
      <c r="AI82" s="125"/>
      <c r="AJ82" s="125"/>
      <c r="AK82" s="125"/>
      <c r="AL82" s="125"/>
      <c r="AM82" s="126">
        <f t="shared" si="48"/>
        <v>0</v>
      </c>
      <c r="BA82" s="227"/>
      <c r="BB82" s="227"/>
    </row>
    <row r="83" spans="2:54" s="182" customFormat="1" ht="15" customHeight="1">
      <c r="B83" s="183">
        <v>13</v>
      </c>
      <c r="C83" s="201" t="s">
        <v>195</v>
      </c>
      <c r="D83" s="186">
        <f>SUM(D71:D82)</f>
        <v>0</v>
      </c>
      <c r="E83" s="186">
        <f>SUM(E71:E82)</f>
        <v>0</v>
      </c>
      <c r="F83" s="186">
        <f t="shared" ref="F83:L83" si="63">SUM(F71:F82)</f>
        <v>0</v>
      </c>
      <c r="G83" s="186">
        <f t="shared" si="63"/>
        <v>0</v>
      </c>
      <c r="H83" s="186">
        <f t="shared" si="63"/>
        <v>0</v>
      </c>
      <c r="I83" s="186">
        <f t="shared" si="63"/>
        <v>0</v>
      </c>
      <c r="J83" s="186">
        <f t="shared" si="63"/>
        <v>0</v>
      </c>
      <c r="K83" s="186">
        <f t="shared" si="63"/>
        <v>0</v>
      </c>
      <c r="L83" s="186">
        <f t="shared" si="63"/>
        <v>0</v>
      </c>
      <c r="M83" s="186">
        <f t="shared" si="46"/>
        <v>0</v>
      </c>
      <c r="O83" s="220"/>
      <c r="P83" s="225"/>
      <c r="Q83" s="222"/>
      <c r="R83" s="223"/>
      <c r="S83" s="223"/>
      <c r="T83" s="223"/>
      <c r="U83" s="223"/>
      <c r="V83" s="223"/>
      <c r="W83" s="223"/>
      <c r="X83" s="223"/>
      <c r="Y83" s="223"/>
      <c r="Z83" s="224"/>
      <c r="AA83" s="181"/>
      <c r="AB83" s="183">
        <f t="shared" si="51"/>
        <v>13</v>
      </c>
      <c r="AC83" s="188" t="s">
        <v>208</v>
      </c>
      <c r="AD83" s="125"/>
      <c r="AE83" s="125"/>
      <c r="AF83" s="125"/>
      <c r="AG83" s="125"/>
      <c r="AH83" s="125"/>
      <c r="AI83" s="125"/>
      <c r="AJ83" s="125"/>
      <c r="AK83" s="125"/>
      <c r="AL83" s="125"/>
      <c r="AM83" s="126">
        <f t="shared" si="48"/>
        <v>0</v>
      </c>
      <c r="BA83" s="227"/>
      <c r="BB83" s="227"/>
    </row>
    <row r="84" spans="2:54" s="182" customFormat="1" ht="15" customHeight="1">
      <c r="B84" s="202"/>
      <c r="C84" s="202"/>
      <c r="D84" s="190"/>
      <c r="E84" s="190"/>
      <c r="F84" s="190"/>
      <c r="G84" s="190"/>
      <c r="H84" s="190"/>
      <c r="I84" s="190"/>
      <c r="J84" s="190"/>
      <c r="K84" s="190"/>
      <c r="L84" s="190"/>
      <c r="M84" s="190"/>
      <c r="O84" s="220"/>
      <c r="P84" s="228"/>
      <c r="Q84" s="229"/>
      <c r="R84" s="230"/>
      <c r="S84" s="230"/>
      <c r="T84" s="230"/>
      <c r="U84" s="230"/>
      <c r="V84" s="230"/>
      <c r="W84" s="230"/>
      <c r="X84" s="230"/>
      <c r="Y84" s="230"/>
      <c r="Z84" s="224"/>
      <c r="AA84" s="181"/>
      <c r="AB84" s="183">
        <f t="shared" si="51"/>
        <v>14</v>
      </c>
      <c r="AC84" s="201" t="s">
        <v>195</v>
      </c>
      <c r="AD84" s="186">
        <f>SUM(AD71:AD83)</f>
        <v>0</v>
      </c>
      <c r="AE84" s="186">
        <f>SUM(AE71:AE83)</f>
        <v>0</v>
      </c>
      <c r="AF84" s="186">
        <f t="shared" ref="AF84:AL84" si="64">SUM(AF71:AF83)</f>
        <v>0</v>
      </c>
      <c r="AG84" s="186">
        <f t="shared" si="64"/>
        <v>0</v>
      </c>
      <c r="AH84" s="186">
        <f t="shared" si="64"/>
        <v>0</v>
      </c>
      <c r="AI84" s="186">
        <f t="shared" si="64"/>
        <v>0</v>
      </c>
      <c r="AJ84" s="186">
        <f t="shared" si="64"/>
        <v>0</v>
      </c>
      <c r="AK84" s="186">
        <f t="shared" si="64"/>
        <v>0</v>
      </c>
      <c r="AL84" s="186">
        <f t="shared" si="64"/>
        <v>0</v>
      </c>
      <c r="AM84" s="126">
        <f t="shared" si="48"/>
        <v>0</v>
      </c>
      <c r="BA84" s="227"/>
      <c r="BB84" s="227"/>
    </row>
    <row r="85" spans="2:54" s="182" customFormat="1" ht="15" customHeight="1">
      <c r="B85" s="183">
        <v>14</v>
      </c>
      <c r="C85" s="184" t="s">
        <v>166</v>
      </c>
      <c r="D85" s="127">
        <f>D71</f>
        <v>0</v>
      </c>
      <c r="E85" s="127">
        <f>E71</f>
        <v>0</v>
      </c>
      <c r="F85" s="127">
        <f t="shared" ref="F85:L85" si="65">F71</f>
        <v>0</v>
      </c>
      <c r="G85" s="127">
        <f t="shared" si="65"/>
        <v>0</v>
      </c>
      <c r="H85" s="127">
        <f t="shared" si="65"/>
        <v>0</v>
      </c>
      <c r="I85" s="127">
        <f t="shared" si="65"/>
        <v>0</v>
      </c>
      <c r="J85" s="127">
        <f t="shared" si="65"/>
        <v>0</v>
      </c>
      <c r="K85" s="127">
        <f t="shared" si="65"/>
        <v>0</v>
      </c>
      <c r="L85" s="127">
        <f t="shared" si="65"/>
        <v>0</v>
      </c>
      <c r="M85" s="126">
        <f t="shared" ref="M85:M91" si="66">SUM(D85:L85)</f>
        <v>0</v>
      </c>
      <c r="O85" s="231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181"/>
      <c r="AB85" s="187" t="s">
        <v>199</v>
      </c>
      <c r="BA85" s="227"/>
      <c r="BB85" s="227"/>
    </row>
    <row r="86" spans="2:54" s="182" customFormat="1" ht="15" customHeight="1">
      <c r="B86" s="183">
        <v>15</v>
      </c>
      <c r="C86" s="184" t="s">
        <v>209</v>
      </c>
      <c r="D86" s="127">
        <f>D72+D82</f>
        <v>0</v>
      </c>
      <c r="E86" s="127">
        <f>E72+E82</f>
        <v>0</v>
      </c>
      <c r="F86" s="127">
        <f t="shared" ref="F86:L86" si="67">F72+F82</f>
        <v>0</v>
      </c>
      <c r="G86" s="127">
        <f t="shared" si="67"/>
        <v>0</v>
      </c>
      <c r="H86" s="127">
        <f t="shared" si="67"/>
        <v>0</v>
      </c>
      <c r="I86" s="127">
        <f t="shared" si="67"/>
        <v>0</v>
      </c>
      <c r="J86" s="127">
        <f t="shared" si="67"/>
        <v>0</v>
      </c>
      <c r="K86" s="127">
        <f t="shared" si="67"/>
        <v>0</v>
      </c>
      <c r="L86" s="127">
        <f t="shared" si="67"/>
        <v>0</v>
      </c>
      <c r="M86" s="126">
        <f t="shared" si="66"/>
        <v>0</v>
      </c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  <c r="AA86" s="181"/>
      <c r="BA86" s="227"/>
      <c r="BB86" s="227"/>
    </row>
    <row r="87" spans="2:54" s="182" customFormat="1" ht="15" customHeight="1">
      <c r="B87" s="183">
        <v>16</v>
      </c>
      <c r="C87" s="184" t="s">
        <v>210</v>
      </c>
      <c r="D87" s="127">
        <f>D73+D74+D75</f>
        <v>0</v>
      </c>
      <c r="E87" s="127">
        <f>E73+E74+E75</f>
        <v>0</v>
      </c>
      <c r="F87" s="127">
        <f t="shared" ref="F87:L87" si="68">F73+F74+F75</f>
        <v>0</v>
      </c>
      <c r="G87" s="127">
        <f t="shared" si="68"/>
        <v>0</v>
      </c>
      <c r="H87" s="127">
        <f t="shared" si="68"/>
        <v>0</v>
      </c>
      <c r="I87" s="127">
        <f t="shared" si="68"/>
        <v>0</v>
      </c>
      <c r="J87" s="127">
        <f t="shared" si="68"/>
        <v>0</v>
      </c>
      <c r="K87" s="127">
        <f t="shared" si="68"/>
        <v>0</v>
      </c>
      <c r="L87" s="127">
        <f t="shared" si="68"/>
        <v>0</v>
      </c>
      <c r="M87" s="126">
        <f t="shared" si="66"/>
        <v>0</v>
      </c>
      <c r="O87" s="227"/>
      <c r="P87" s="227"/>
      <c r="Q87" s="227"/>
      <c r="R87" s="227"/>
      <c r="S87" s="227"/>
      <c r="T87" s="227"/>
      <c r="U87" s="227"/>
      <c r="V87" s="227"/>
      <c r="W87" s="227"/>
      <c r="X87" s="227"/>
      <c r="Y87" s="227"/>
      <c r="Z87" s="227"/>
      <c r="AA87" s="181"/>
      <c r="BA87" s="227"/>
      <c r="BB87" s="227"/>
    </row>
    <row r="88" spans="2:54" s="182" customFormat="1" ht="15" customHeight="1">
      <c r="B88" s="183">
        <v>17</v>
      </c>
      <c r="C88" s="184" t="s">
        <v>186</v>
      </c>
      <c r="D88" s="127">
        <f>D76</f>
        <v>0</v>
      </c>
      <c r="E88" s="127">
        <f>E76</f>
        <v>0</v>
      </c>
      <c r="F88" s="127">
        <f t="shared" ref="F88:L88" si="69">F76</f>
        <v>0</v>
      </c>
      <c r="G88" s="127">
        <f t="shared" si="69"/>
        <v>0</v>
      </c>
      <c r="H88" s="127">
        <f t="shared" si="69"/>
        <v>0</v>
      </c>
      <c r="I88" s="127">
        <f t="shared" si="69"/>
        <v>0</v>
      </c>
      <c r="J88" s="127">
        <f t="shared" si="69"/>
        <v>0</v>
      </c>
      <c r="K88" s="127">
        <f t="shared" si="69"/>
        <v>0</v>
      </c>
      <c r="L88" s="127">
        <f t="shared" si="69"/>
        <v>0</v>
      </c>
      <c r="M88" s="126">
        <f t="shared" si="66"/>
        <v>0</v>
      </c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  <c r="AA88" s="181"/>
      <c r="BA88" s="227"/>
      <c r="BB88" s="227"/>
    </row>
    <row r="89" spans="2:54" s="182" customFormat="1" ht="15" customHeight="1">
      <c r="B89" s="183">
        <v>18</v>
      </c>
      <c r="C89" s="184" t="s">
        <v>211</v>
      </c>
      <c r="D89" s="127">
        <f>D77+D78+D79+D80</f>
        <v>0</v>
      </c>
      <c r="E89" s="127">
        <f>E77+E78+E79+E80</f>
        <v>0</v>
      </c>
      <c r="F89" s="127">
        <f t="shared" ref="F89:L89" si="70">F77+F78+F79+F80</f>
        <v>0</v>
      </c>
      <c r="G89" s="127">
        <f t="shared" si="70"/>
        <v>0</v>
      </c>
      <c r="H89" s="127">
        <f t="shared" si="70"/>
        <v>0</v>
      </c>
      <c r="I89" s="127">
        <f t="shared" si="70"/>
        <v>0</v>
      </c>
      <c r="J89" s="127">
        <f t="shared" si="70"/>
        <v>0</v>
      </c>
      <c r="K89" s="127">
        <f t="shared" si="70"/>
        <v>0</v>
      </c>
      <c r="L89" s="127">
        <f t="shared" si="70"/>
        <v>0</v>
      </c>
      <c r="M89" s="126">
        <f t="shared" si="66"/>
        <v>0</v>
      </c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  <c r="AA89" s="181"/>
      <c r="BA89" s="227"/>
      <c r="BB89" s="227"/>
    </row>
    <row r="90" spans="2:54" s="182" customFormat="1" ht="15" customHeight="1">
      <c r="B90" s="183">
        <v>19</v>
      </c>
      <c r="C90" s="184" t="s">
        <v>203</v>
      </c>
      <c r="D90" s="127">
        <f>D81</f>
        <v>0</v>
      </c>
      <c r="E90" s="127">
        <f>E81</f>
        <v>0</v>
      </c>
      <c r="F90" s="127">
        <f t="shared" ref="F90:L90" si="71">F81</f>
        <v>0</v>
      </c>
      <c r="G90" s="127">
        <f t="shared" si="71"/>
        <v>0</v>
      </c>
      <c r="H90" s="127">
        <f t="shared" si="71"/>
        <v>0</v>
      </c>
      <c r="I90" s="127">
        <f t="shared" si="71"/>
        <v>0</v>
      </c>
      <c r="J90" s="127">
        <f t="shared" si="71"/>
        <v>0</v>
      </c>
      <c r="K90" s="127">
        <f t="shared" si="71"/>
        <v>0</v>
      </c>
      <c r="L90" s="127">
        <f t="shared" si="71"/>
        <v>0</v>
      </c>
      <c r="M90" s="126">
        <f t="shared" si="66"/>
        <v>0</v>
      </c>
      <c r="O90" s="227"/>
      <c r="P90" s="227"/>
      <c r="Q90" s="227"/>
      <c r="R90" s="227"/>
      <c r="S90" s="227"/>
      <c r="T90" s="227"/>
      <c r="U90" s="227"/>
      <c r="V90" s="227"/>
      <c r="W90" s="227"/>
      <c r="X90" s="227"/>
      <c r="Y90" s="227"/>
      <c r="Z90" s="227"/>
      <c r="AA90" s="181"/>
      <c r="BA90" s="227"/>
      <c r="BB90" s="227"/>
    </row>
    <row r="91" spans="2:54" s="182" customFormat="1" ht="15" customHeight="1">
      <c r="B91" s="183">
        <v>20</v>
      </c>
      <c r="C91" s="201" t="s">
        <v>195</v>
      </c>
      <c r="D91" s="186">
        <f t="shared" ref="D91:L91" si="72">SUM(D85:D90)</f>
        <v>0</v>
      </c>
      <c r="E91" s="186">
        <f t="shared" si="72"/>
        <v>0</v>
      </c>
      <c r="F91" s="186">
        <f t="shared" si="72"/>
        <v>0</v>
      </c>
      <c r="G91" s="186">
        <f t="shared" si="72"/>
        <v>0</v>
      </c>
      <c r="H91" s="186">
        <f t="shared" si="72"/>
        <v>0</v>
      </c>
      <c r="I91" s="186">
        <f t="shared" si="72"/>
        <v>0</v>
      </c>
      <c r="J91" s="186">
        <f t="shared" si="72"/>
        <v>0</v>
      </c>
      <c r="K91" s="186">
        <f t="shared" si="72"/>
        <v>0</v>
      </c>
      <c r="L91" s="186">
        <f t="shared" si="72"/>
        <v>0</v>
      </c>
      <c r="M91" s="186">
        <f t="shared" si="66"/>
        <v>0</v>
      </c>
      <c r="O91" s="227"/>
      <c r="P91" s="227"/>
      <c r="Q91" s="227"/>
      <c r="R91" s="227"/>
      <c r="S91" s="227"/>
      <c r="T91" s="227"/>
      <c r="U91" s="227"/>
      <c r="V91" s="227"/>
      <c r="W91" s="227"/>
      <c r="X91" s="227"/>
      <c r="Y91" s="227"/>
      <c r="Z91" s="227"/>
      <c r="AA91" s="181"/>
      <c r="BA91" s="227"/>
      <c r="BB91" s="227"/>
    </row>
    <row r="92" spans="2:54" s="182" customFormat="1" ht="15" customHeight="1">
      <c r="B92" s="187" t="s">
        <v>199</v>
      </c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  <c r="Z92" s="227"/>
      <c r="AA92" s="181"/>
      <c r="BA92" s="227"/>
      <c r="BB92" s="227"/>
    </row>
    <row r="93" spans="2:54" s="182" customFormat="1" ht="15" customHeight="1"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  <c r="AA93" s="181"/>
      <c r="BA93" s="227"/>
      <c r="BB93" s="227"/>
    </row>
    <row r="94" spans="2:54" s="182" customFormat="1" ht="15" customHeight="1">
      <c r="O94" s="227"/>
      <c r="P94" s="227"/>
      <c r="Q94" s="227"/>
      <c r="R94" s="227"/>
      <c r="S94" s="227"/>
      <c r="T94" s="227"/>
      <c r="U94" s="227"/>
      <c r="V94" s="227"/>
      <c r="W94" s="227"/>
      <c r="X94" s="227"/>
      <c r="Y94" s="227"/>
      <c r="Z94" s="227"/>
      <c r="AA94" s="181"/>
      <c r="BA94" s="227"/>
      <c r="BB94" s="227"/>
    </row>
    <row r="95" spans="2:54" s="167" customFormat="1" ht="18" customHeight="1">
      <c r="B95" s="161" t="s">
        <v>58</v>
      </c>
      <c r="C95" s="162"/>
      <c r="D95" s="162"/>
      <c r="E95" s="162"/>
      <c r="F95" s="162"/>
      <c r="G95" s="162"/>
      <c r="H95" s="162"/>
      <c r="I95" s="162"/>
      <c r="J95" s="162"/>
      <c r="K95" s="162"/>
      <c r="L95" s="162"/>
      <c r="M95" s="163"/>
      <c r="O95" s="161" t="s">
        <v>58</v>
      </c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3"/>
      <c r="AA95" s="164"/>
      <c r="AB95" s="161" t="s">
        <v>58</v>
      </c>
      <c r="AC95" s="162"/>
      <c r="AD95" s="162"/>
      <c r="AE95" s="162"/>
      <c r="AF95" s="162"/>
      <c r="AG95" s="162"/>
      <c r="AH95" s="162"/>
      <c r="AI95" s="162"/>
      <c r="AJ95" s="162"/>
      <c r="AK95" s="162"/>
      <c r="AL95" s="162"/>
      <c r="AM95" s="163"/>
      <c r="AO95" s="161" t="s">
        <v>58</v>
      </c>
      <c r="AP95" s="162"/>
      <c r="AQ95" s="162"/>
      <c r="AR95" s="162"/>
      <c r="AS95" s="162"/>
      <c r="AT95" s="162"/>
      <c r="AU95" s="162"/>
      <c r="AV95" s="162"/>
      <c r="AW95" s="162"/>
      <c r="AX95" s="162"/>
      <c r="AY95" s="162"/>
      <c r="AZ95" s="163"/>
      <c r="BA95" s="226"/>
      <c r="BB95" s="226"/>
    </row>
    <row r="96" spans="2:54" s="182" customFormat="1" ht="39" customHeight="1">
      <c r="B96" s="177" t="s">
        <v>139</v>
      </c>
      <c r="C96" s="177" t="s">
        <v>140</v>
      </c>
      <c r="D96" s="178" t="s">
        <v>213</v>
      </c>
      <c r="E96" s="179" t="s">
        <v>214</v>
      </c>
      <c r="F96" s="180" t="s">
        <v>215</v>
      </c>
      <c r="G96" s="180" t="s">
        <v>216</v>
      </c>
      <c r="H96" s="180" t="s">
        <v>146</v>
      </c>
      <c r="I96" s="180" t="s">
        <v>147</v>
      </c>
      <c r="J96" s="180" t="s">
        <v>149</v>
      </c>
      <c r="K96" s="180" t="s">
        <v>217</v>
      </c>
      <c r="L96" s="180" t="s">
        <v>218</v>
      </c>
      <c r="M96" s="180" t="s">
        <v>118</v>
      </c>
      <c r="O96" s="177" t="s">
        <v>139</v>
      </c>
      <c r="P96" s="177" t="s">
        <v>140</v>
      </c>
      <c r="Q96" s="178" t="s">
        <v>213</v>
      </c>
      <c r="R96" s="179" t="s">
        <v>214</v>
      </c>
      <c r="S96" s="180" t="s">
        <v>215</v>
      </c>
      <c r="T96" s="180" t="s">
        <v>216</v>
      </c>
      <c r="U96" s="180" t="s">
        <v>146</v>
      </c>
      <c r="V96" s="180" t="s">
        <v>147</v>
      </c>
      <c r="W96" s="180" t="s">
        <v>149</v>
      </c>
      <c r="X96" s="180" t="s">
        <v>217</v>
      </c>
      <c r="Y96" s="180" t="s">
        <v>218</v>
      </c>
      <c r="Z96" s="180" t="s">
        <v>118</v>
      </c>
      <c r="AA96" s="181"/>
      <c r="AB96" s="177" t="s">
        <v>139</v>
      </c>
      <c r="AC96" s="177" t="s">
        <v>140</v>
      </c>
      <c r="AD96" s="178" t="s">
        <v>213</v>
      </c>
      <c r="AE96" s="179" t="s">
        <v>214</v>
      </c>
      <c r="AF96" s="180" t="s">
        <v>215</v>
      </c>
      <c r="AG96" s="180" t="s">
        <v>216</v>
      </c>
      <c r="AH96" s="180" t="s">
        <v>146</v>
      </c>
      <c r="AI96" s="180" t="s">
        <v>147</v>
      </c>
      <c r="AJ96" s="180" t="s">
        <v>149</v>
      </c>
      <c r="AK96" s="180" t="s">
        <v>217</v>
      </c>
      <c r="AL96" s="180" t="s">
        <v>218</v>
      </c>
      <c r="AM96" s="180" t="s">
        <v>118</v>
      </c>
      <c r="AO96" s="177" t="s">
        <v>139</v>
      </c>
      <c r="AP96" s="177" t="s">
        <v>140</v>
      </c>
      <c r="AQ96" s="178" t="s">
        <v>213</v>
      </c>
      <c r="AR96" s="179" t="s">
        <v>214</v>
      </c>
      <c r="AS96" s="180" t="s">
        <v>215</v>
      </c>
      <c r="AT96" s="180" t="s">
        <v>216</v>
      </c>
      <c r="AU96" s="180" t="s">
        <v>146</v>
      </c>
      <c r="AV96" s="180" t="s">
        <v>147</v>
      </c>
      <c r="AW96" s="180" t="s">
        <v>149</v>
      </c>
      <c r="AX96" s="180" t="s">
        <v>217</v>
      </c>
      <c r="AY96" s="180" t="s">
        <v>218</v>
      </c>
      <c r="AZ96" s="180" t="s">
        <v>118</v>
      </c>
      <c r="BA96" s="227"/>
      <c r="BB96" s="227"/>
    </row>
    <row r="97" spans="2:54" s="182" customFormat="1" ht="18" customHeight="1">
      <c r="B97" s="180" t="s">
        <v>151</v>
      </c>
      <c r="C97" s="180" t="s">
        <v>152</v>
      </c>
      <c r="D97" s="178" t="s">
        <v>153</v>
      </c>
      <c r="E97" s="178" t="s">
        <v>154</v>
      </c>
      <c r="F97" s="180" t="s">
        <v>155</v>
      </c>
      <c r="G97" s="180" t="s">
        <v>156</v>
      </c>
      <c r="H97" s="180" t="s">
        <v>157</v>
      </c>
      <c r="I97" s="180" t="s">
        <v>158</v>
      </c>
      <c r="J97" s="180" t="s">
        <v>159</v>
      </c>
      <c r="K97" s="180" t="s">
        <v>160</v>
      </c>
      <c r="L97" s="180" t="s">
        <v>161</v>
      </c>
      <c r="M97" s="180" t="s">
        <v>219</v>
      </c>
      <c r="O97" s="180" t="s">
        <v>151</v>
      </c>
      <c r="P97" s="180" t="s">
        <v>152</v>
      </c>
      <c r="Q97" s="180" t="s">
        <v>153</v>
      </c>
      <c r="R97" s="180" t="s">
        <v>154</v>
      </c>
      <c r="S97" s="180" t="s">
        <v>155</v>
      </c>
      <c r="T97" s="180" t="s">
        <v>156</v>
      </c>
      <c r="U97" s="180" t="s">
        <v>157</v>
      </c>
      <c r="V97" s="180" t="s">
        <v>158</v>
      </c>
      <c r="W97" s="180" t="s">
        <v>159</v>
      </c>
      <c r="X97" s="180" t="s">
        <v>160</v>
      </c>
      <c r="Y97" s="180" t="s">
        <v>161</v>
      </c>
      <c r="Z97" s="180" t="s">
        <v>219</v>
      </c>
      <c r="AA97" s="181"/>
      <c r="AB97" s="180" t="s">
        <v>151</v>
      </c>
      <c r="AC97" s="180" t="s">
        <v>152</v>
      </c>
      <c r="AD97" s="180" t="s">
        <v>153</v>
      </c>
      <c r="AE97" s="180" t="s">
        <v>154</v>
      </c>
      <c r="AF97" s="180" t="s">
        <v>155</v>
      </c>
      <c r="AG97" s="180" t="s">
        <v>156</v>
      </c>
      <c r="AH97" s="180" t="s">
        <v>157</v>
      </c>
      <c r="AI97" s="180" t="s">
        <v>158</v>
      </c>
      <c r="AJ97" s="180" t="s">
        <v>159</v>
      </c>
      <c r="AK97" s="180" t="s">
        <v>160</v>
      </c>
      <c r="AL97" s="180" t="s">
        <v>161</v>
      </c>
      <c r="AM97" s="180" t="s">
        <v>219</v>
      </c>
      <c r="AO97" s="180" t="s">
        <v>151</v>
      </c>
      <c r="AP97" s="180" t="s">
        <v>152</v>
      </c>
      <c r="AQ97" s="180" t="s">
        <v>153</v>
      </c>
      <c r="AR97" s="180" t="s">
        <v>154</v>
      </c>
      <c r="AS97" s="180" t="s">
        <v>155</v>
      </c>
      <c r="AT97" s="180" t="s">
        <v>156</v>
      </c>
      <c r="AU97" s="180" t="s">
        <v>157</v>
      </c>
      <c r="AV97" s="180" t="s">
        <v>158</v>
      </c>
      <c r="AW97" s="180" t="s">
        <v>159</v>
      </c>
      <c r="AX97" s="180" t="s">
        <v>160</v>
      </c>
      <c r="AY97" s="180" t="s">
        <v>161</v>
      </c>
      <c r="AZ97" s="180" t="s">
        <v>219</v>
      </c>
      <c r="BA97" s="227"/>
      <c r="BB97" s="227"/>
    </row>
    <row r="98" spans="2:54" s="182" customFormat="1" ht="15" customHeight="1">
      <c r="B98" s="183">
        <v>1</v>
      </c>
      <c r="C98" s="184" t="s">
        <v>166</v>
      </c>
      <c r="D98" s="125"/>
      <c r="E98" s="125"/>
      <c r="F98" s="125"/>
      <c r="G98" s="125"/>
      <c r="H98" s="125"/>
      <c r="I98" s="125"/>
      <c r="J98" s="125"/>
      <c r="K98" s="125"/>
      <c r="L98" s="125"/>
      <c r="M98" s="126">
        <f>SUM(D98:L98)</f>
        <v>0</v>
      </c>
      <c r="O98" s="183">
        <v>1</v>
      </c>
      <c r="P98" s="184">
        <v>201</v>
      </c>
      <c r="Q98" s="125"/>
      <c r="R98" s="125"/>
      <c r="S98" s="125"/>
      <c r="T98" s="125"/>
      <c r="U98" s="125"/>
      <c r="V98" s="125"/>
      <c r="W98" s="125"/>
      <c r="X98" s="125"/>
      <c r="Y98" s="125"/>
      <c r="Z98" s="126">
        <f>SUM(Q98:Y98)</f>
        <v>0</v>
      </c>
      <c r="AA98" s="181"/>
      <c r="AB98" s="183">
        <v>1</v>
      </c>
      <c r="AC98" s="184" t="s">
        <v>168</v>
      </c>
      <c r="AD98" s="125"/>
      <c r="AE98" s="125"/>
      <c r="AF98" s="125"/>
      <c r="AG98" s="125"/>
      <c r="AH98" s="125"/>
      <c r="AI98" s="125"/>
      <c r="AJ98" s="125"/>
      <c r="AK98" s="125"/>
      <c r="AL98" s="125"/>
      <c r="AM98" s="126">
        <f>SUM(AD98:AL98)</f>
        <v>0</v>
      </c>
      <c r="AO98" s="183">
        <v>1</v>
      </c>
      <c r="AP98" s="184" t="s">
        <v>169</v>
      </c>
      <c r="AQ98" s="125"/>
      <c r="AR98" s="125"/>
      <c r="AS98" s="125"/>
      <c r="AT98" s="125"/>
      <c r="AU98" s="125"/>
      <c r="AV98" s="125"/>
      <c r="AW98" s="125"/>
      <c r="AX98" s="125"/>
      <c r="AY98" s="125"/>
      <c r="AZ98" s="126">
        <f>SUM(AQ98:AY98)</f>
        <v>0</v>
      </c>
      <c r="BA98" s="227"/>
      <c r="BB98" s="227"/>
    </row>
    <row r="99" spans="2:54" s="182" customFormat="1" ht="15" customHeight="1">
      <c r="B99" s="183">
        <v>2</v>
      </c>
      <c r="C99" s="184" t="s">
        <v>170</v>
      </c>
      <c r="D99" s="125"/>
      <c r="E99" s="125"/>
      <c r="F99" s="125"/>
      <c r="G99" s="125"/>
      <c r="H99" s="125"/>
      <c r="I99" s="125"/>
      <c r="J99" s="125"/>
      <c r="K99" s="125"/>
      <c r="L99" s="125"/>
      <c r="M99" s="126">
        <f t="shared" ref="M99:M110" si="73">SUM(D99:L99)</f>
        <v>0</v>
      </c>
      <c r="O99" s="183">
        <f>O98+1</f>
        <v>2</v>
      </c>
      <c r="P99" s="184">
        <v>202</v>
      </c>
      <c r="Q99" s="125"/>
      <c r="R99" s="125"/>
      <c r="S99" s="125"/>
      <c r="T99" s="125"/>
      <c r="U99" s="125"/>
      <c r="V99" s="125"/>
      <c r="W99" s="125"/>
      <c r="X99" s="125"/>
      <c r="Y99" s="125"/>
      <c r="Z99" s="126">
        <f t="shared" ref="Z99:Z104" si="74">SUM(Q99:Y99)</f>
        <v>0</v>
      </c>
      <c r="AA99" s="181"/>
      <c r="AB99" s="183">
        <f>AB98+1</f>
        <v>2</v>
      </c>
      <c r="AC99" s="184" t="s">
        <v>172</v>
      </c>
      <c r="AD99" s="125"/>
      <c r="AE99" s="125"/>
      <c r="AF99" s="125"/>
      <c r="AG99" s="125"/>
      <c r="AH99" s="125"/>
      <c r="AI99" s="125"/>
      <c r="AJ99" s="125"/>
      <c r="AK99" s="125"/>
      <c r="AL99" s="125"/>
      <c r="AM99" s="126">
        <f t="shared" ref="AM99:AM111" si="75">SUM(AD99:AL99)</f>
        <v>0</v>
      </c>
      <c r="AO99" s="183">
        <f>AO98+1</f>
        <v>2</v>
      </c>
      <c r="AP99" s="184" t="s">
        <v>173</v>
      </c>
      <c r="AQ99" s="125"/>
      <c r="AR99" s="125"/>
      <c r="AS99" s="125"/>
      <c r="AT99" s="125"/>
      <c r="AU99" s="125"/>
      <c r="AV99" s="125"/>
      <c r="AW99" s="125"/>
      <c r="AX99" s="125"/>
      <c r="AY99" s="125"/>
      <c r="AZ99" s="126">
        <f t="shared" ref="AZ99:AZ106" si="76">SUM(AQ99:AY99)</f>
        <v>0</v>
      </c>
      <c r="BA99" s="227"/>
      <c r="BB99" s="227"/>
    </row>
    <row r="100" spans="2:54" s="182" customFormat="1" ht="15" customHeight="1">
      <c r="B100" s="183">
        <v>3</v>
      </c>
      <c r="C100" s="184" t="s">
        <v>174</v>
      </c>
      <c r="D100" s="125"/>
      <c r="E100" s="125"/>
      <c r="F100" s="125"/>
      <c r="G100" s="125"/>
      <c r="H100" s="125"/>
      <c r="I100" s="125"/>
      <c r="J100" s="125"/>
      <c r="K100" s="125"/>
      <c r="L100" s="125"/>
      <c r="M100" s="126">
        <f t="shared" si="73"/>
        <v>0</v>
      </c>
      <c r="O100" s="183">
        <f t="shared" ref="O100:O104" si="77">O99+1</f>
        <v>3</v>
      </c>
      <c r="P100" s="184">
        <v>203</v>
      </c>
      <c r="Q100" s="125"/>
      <c r="R100" s="125"/>
      <c r="S100" s="125"/>
      <c r="T100" s="125"/>
      <c r="U100" s="125"/>
      <c r="V100" s="125"/>
      <c r="W100" s="125"/>
      <c r="X100" s="125"/>
      <c r="Y100" s="125"/>
      <c r="Z100" s="126">
        <f t="shared" si="74"/>
        <v>0</v>
      </c>
      <c r="AA100" s="181"/>
      <c r="AB100" s="183">
        <f t="shared" ref="AB100:AB111" si="78">AB99+1</f>
        <v>3</v>
      </c>
      <c r="AC100" s="184" t="s">
        <v>176</v>
      </c>
      <c r="AD100" s="125"/>
      <c r="AE100" s="125"/>
      <c r="AF100" s="125"/>
      <c r="AG100" s="125"/>
      <c r="AH100" s="125"/>
      <c r="AI100" s="125"/>
      <c r="AJ100" s="125"/>
      <c r="AK100" s="125"/>
      <c r="AL100" s="125"/>
      <c r="AM100" s="126">
        <f t="shared" si="75"/>
        <v>0</v>
      </c>
      <c r="AO100" s="183">
        <f t="shared" ref="AO100:AO106" si="79">AO99+1</f>
        <v>3</v>
      </c>
      <c r="AP100" s="184" t="s">
        <v>177</v>
      </c>
      <c r="AQ100" s="125"/>
      <c r="AR100" s="125"/>
      <c r="AS100" s="125"/>
      <c r="AT100" s="125"/>
      <c r="AU100" s="125"/>
      <c r="AV100" s="125"/>
      <c r="AW100" s="125"/>
      <c r="AX100" s="125"/>
      <c r="AY100" s="125"/>
      <c r="AZ100" s="126">
        <f t="shared" si="76"/>
        <v>0</v>
      </c>
      <c r="BA100" s="227"/>
      <c r="BB100" s="227"/>
    </row>
    <row r="101" spans="2:54" s="182" customFormat="1" ht="15" customHeight="1">
      <c r="B101" s="183">
        <v>4</v>
      </c>
      <c r="C101" s="184" t="s">
        <v>178</v>
      </c>
      <c r="D101" s="125"/>
      <c r="E101" s="125"/>
      <c r="F101" s="125"/>
      <c r="G101" s="125"/>
      <c r="H101" s="125"/>
      <c r="I101" s="125"/>
      <c r="J101" s="125"/>
      <c r="K101" s="125"/>
      <c r="L101" s="125"/>
      <c r="M101" s="126">
        <f t="shared" si="73"/>
        <v>0</v>
      </c>
      <c r="O101" s="183">
        <f t="shared" si="77"/>
        <v>4</v>
      </c>
      <c r="P101" s="184">
        <v>204</v>
      </c>
      <c r="Q101" s="125"/>
      <c r="R101" s="125"/>
      <c r="S101" s="125"/>
      <c r="T101" s="125"/>
      <c r="U101" s="125"/>
      <c r="V101" s="125"/>
      <c r="W101" s="125"/>
      <c r="X101" s="125"/>
      <c r="Y101" s="125"/>
      <c r="Z101" s="126">
        <f t="shared" si="74"/>
        <v>0</v>
      </c>
      <c r="AA101" s="181"/>
      <c r="AB101" s="183">
        <f t="shared" si="78"/>
        <v>4</v>
      </c>
      <c r="AC101" s="184" t="s">
        <v>180</v>
      </c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6">
        <f t="shared" si="75"/>
        <v>0</v>
      </c>
      <c r="AO101" s="183">
        <f t="shared" si="79"/>
        <v>4</v>
      </c>
      <c r="AP101" s="184" t="s">
        <v>181</v>
      </c>
      <c r="AQ101" s="125"/>
      <c r="AR101" s="125"/>
      <c r="AS101" s="125"/>
      <c r="AT101" s="125"/>
      <c r="AU101" s="125"/>
      <c r="AV101" s="125"/>
      <c r="AW101" s="125"/>
      <c r="AX101" s="125"/>
      <c r="AY101" s="125"/>
      <c r="AZ101" s="126">
        <f t="shared" si="76"/>
        <v>0</v>
      </c>
      <c r="BA101" s="227"/>
      <c r="BB101" s="227"/>
    </row>
    <row r="102" spans="2:54" s="182" customFormat="1" ht="15" customHeight="1">
      <c r="B102" s="183">
        <v>5</v>
      </c>
      <c r="C102" s="184" t="s">
        <v>182</v>
      </c>
      <c r="D102" s="125"/>
      <c r="E102" s="125"/>
      <c r="F102" s="125"/>
      <c r="G102" s="125"/>
      <c r="H102" s="125"/>
      <c r="I102" s="125"/>
      <c r="J102" s="125"/>
      <c r="K102" s="125"/>
      <c r="L102" s="125"/>
      <c r="M102" s="126">
        <f t="shared" si="73"/>
        <v>0</v>
      </c>
      <c r="O102" s="183">
        <f t="shared" si="77"/>
        <v>5</v>
      </c>
      <c r="P102" s="184">
        <v>205</v>
      </c>
      <c r="Q102" s="125"/>
      <c r="R102" s="125"/>
      <c r="S102" s="125"/>
      <c r="T102" s="125"/>
      <c r="U102" s="125"/>
      <c r="V102" s="125"/>
      <c r="W102" s="125"/>
      <c r="X102" s="125"/>
      <c r="Y102" s="125"/>
      <c r="Z102" s="126">
        <f t="shared" si="74"/>
        <v>0</v>
      </c>
      <c r="AA102" s="181"/>
      <c r="AB102" s="183">
        <f t="shared" si="78"/>
        <v>5</v>
      </c>
      <c r="AC102" s="184" t="s">
        <v>184</v>
      </c>
      <c r="AD102" s="125"/>
      <c r="AE102" s="125"/>
      <c r="AF102" s="125"/>
      <c r="AG102" s="125"/>
      <c r="AH102" s="125"/>
      <c r="AI102" s="125"/>
      <c r="AJ102" s="125"/>
      <c r="AK102" s="125"/>
      <c r="AL102" s="125"/>
      <c r="AM102" s="126">
        <f t="shared" si="75"/>
        <v>0</v>
      </c>
      <c r="AO102" s="183">
        <f t="shared" si="79"/>
        <v>5</v>
      </c>
      <c r="AP102" s="184" t="s">
        <v>185</v>
      </c>
      <c r="AQ102" s="125"/>
      <c r="AR102" s="125"/>
      <c r="AS102" s="125"/>
      <c r="AT102" s="125"/>
      <c r="AU102" s="125"/>
      <c r="AV102" s="125"/>
      <c r="AW102" s="125"/>
      <c r="AX102" s="125"/>
      <c r="AY102" s="125"/>
      <c r="AZ102" s="126">
        <f t="shared" si="76"/>
        <v>0</v>
      </c>
      <c r="BA102" s="227"/>
      <c r="BB102" s="227"/>
    </row>
    <row r="103" spans="2:54" s="182" customFormat="1" ht="15" customHeight="1">
      <c r="B103" s="183">
        <v>6</v>
      </c>
      <c r="C103" s="184" t="s">
        <v>186</v>
      </c>
      <c r="D103" s="125"/>
      <c r="E103" s="125"/>
      <c r="F103" s="125"/>
      <c r="G103" s="125"/>
      <c r="H103" s="125"/>
      <c r="I103" s="125"/>
      <c r="J103" s="125"/>
      <c r="K103" s="125"/>
      <c r="L103" s="125"/>
      <c r="M103" s="126">
        <f t="shared" si="73"/>
        <v>0</v>
      </c>
      <c r="O103" s="183">
        <f t="shared" si="77"/>
        <v>6</v>
      </c>
      <c r="P103" s="184">
        <v>206</v>
      </c>
      <c r="Q103" s="125"/>
      <c r="R103" s="125"/>
      <c r="S103" s="125"/>
      <c r="T103" s="125"/>
      <c r="U103" s="125"/>
      <c r="V103" s="125"/>
      <c r="W103" s="125"/>
      <c r="X103" s="125"/>
      <c r="Y103" s="125"/>
      <c r="Z103" s="126">
        <f t="shared" si="74"/>
        <v>0</v>
      </c>
      <c r="AA103" s="181"/>
      <c r="AB103" s="183">
        <f t="shared" si="78"/>
        <v>6</v>
      </c>
      <c r="AC103" s="184" t="s">
        <v>188</v>
      </c>
      <c r="AD103" s="125"/>
      <c r="AE103" s="125"/>
      <c r="AF103" s="125"/>
      <c r="AG103" s="125"/>
      <c r="AH103" s="125"/>
      <c r="AI103" s="125"/>
      <c r="AJ103" s="125"/>
      <c r="AK103" s="125"/>
      <c r="AL103" s="125"/>
      <c r="AM103" s="126">
        <f t="shared" si="75"/>
        <v>0</v>
      </c>
      <c r="AO103" s="183">
        <f t="shared" si="79"/>
        <v>6</v>
      </c>
      <c r="AP103" s="184" t="s">
        <v>189</v>
      </c>
      <c r="AQ103" s="125"/>
      <c r="AR103" s="125"/>
      <c r="AS103" s="125"/>
      <c r="AT103" s="125"/>
      <c r="AU103" s="125"/>
      <c r="AV103" s="125"/>
      <c r="AW103" s="125"/>
      <c r="AX103" s="125"/>
      <c r="AY103" s="125"/>
      <c r="AZ103" s="126">
        <f t="shared" si="76"/>
        <v>0</v>
      </c>
      <c r="BA103" s="227"/>
      <c r="BB103" s="227"/>
    </row>
    <row r="104" spans="2:54" s="182" customFormat="1" ht="15" customHeight="1">
      <c r="B104" s="183">
        <v>7</v>
      </c>
      <c r="C104" s="184" t="s">
        <v>190</v>
      </c>
      <c r="D104" s="125"/>
      <c r="E104" s="125"/>
      <c r="F104" s="125"/>
      <c r="G104" s="125"/>
      <c r="H104" s="125"/>
      <c r="I104" s="125"/>
      <c r="J104" s="125"/>
      <c r="K104" s="125"/>
      <c r="L104" s="125"/>
      <c r="M104" s="126">
        <f t="shared" si="73"/>
        <v>0</v>
      </c>
      <c r="O104" s="216">
        <f t="shared" si="77"/>
        <v>7</v>
      </c>
      <c r="P104" s="217">
        <v>207</v>
      </c>
      <c r="Q104" s="218"/>
      <c r="R104" s="218"/>
      <c r="S104" s="218"/>
      <c r="T104" s="218"/>
      <c r="U104" s="218"/>
      <c r="V104" s="218"/>
      <c r="W104" s="218"/>
      <c r="X104" s="218"/>
      <c r="Y104" s="218"/>
      <c r="Z104" s="219">
        <f t="shared" si="74"/>
        <v>0</v>
      </c>
      <c r="AA104" s="181"/>
      <c r="AB104" s="183">
        <f t="shared" si="78"/>
        <v>7</v>
      </c>
      <c r="AC104" s="184" t="s">
        <v>192</v>
      </c>
      <c r="AD104" s="125"/>
      <c r="AE104" s="125"/>
      <c r="AF104" s="125"/>
      <c r="AG104" s="125"/>
      <c r="AH104" s="125"/>
      <c r="AI104" s="125"/>
      <c r="AJ104" s="125"/>
      <c r="AK104" s="125"/>
      <c r="AL104" s="125"/>
      <c r="AM104" s="126">
        <f t="shared" si="75"/>
        <v>0</v>
      </c>
      <c r="AO104" s="183">
        <f t="shared" si="79"/>
        <v>7</v>
      </c>
      <c r="AP104" s="184" t="s">
        <v>193</v>
      </c>
      <c r="AQ104" s="125"/>
      <c r="AR104" s="125"/>
      <c r="AS104" s="125"/>
      <c r="AT104" s="125"/>
      <c r="AU104" s="125"/>
      <c r="AV104" s="125"/>
      <c r="AW104" s="125"/>
      <c r="AX104" s="125"/>
      <c r="AY104" s="125"/>
      <c r="AZ104" s="126">
        <f t="shared" si="76"/>
        <v>0</v>
      </c>
      <c r="BA104" s="227"/>
      <c r="BB104" s="227"/>
    </row>
    <row r="105" spans="2:54" s="182" customFormat="1" ht="15" customHeight="1">
      <c r="B105" s="183">
        <v>8</v>
      </c>
      <c r="C105" s="184" t="s">
        <v>194</v>
      </c>
      <c r="D105" s="125"/>
      <c r="E105" s="125"/>
      <c r="F105" s="125"/>
      <c r="G105" s="125"/>
      <c r="H105" s="125"/>
      <c r="I105" s="125"/>
      <c r="J105" s="125"/>
      <c r="K105" s="125"/>
      <c r="L105" s="125"/>
      <c r="M105" s="126">
        <f t="shared" si="73"/>
        <v>0</v>
      </c>
      <c r="O105" s="183">
        <v>8</v>
      </c>
      <c r="P105" s="201" t="s">
        <v>195</v>
      </c>
      <c r="Q105" s="186">
        <f>SUM(Q98:Q104)</f>
        <v>0</v>
      </c>
      <c r="R105" s="186">
        <f t="shared" ref="R105" si="80">SUM(R98:R104)</f>
        <v>0</v>
      </c>
      <c r="S105" s="186">
        <f t="shared" ref="S105" si="81">SUM(S98:S104)</f>
        <v>0</v>
      </c>
      <c r="T105" s="186">
        <f t="shared" ref="T105" si="82">SUM(T98:T104)</f>
        <v>0</v>
      </c>
      <c r="U105" s="186">
        <f t="shared" ref="U105" si="83">SUM(U98:U104)</f>
        <v>0</v>
      </c>
      <c r="V105" s="186">
        <f t="shared" ref="V105" si="84">SUM(V98:V104)</f>
        <v>0</v>
      </c>
      <c r="W105" s="186">
        <f t="shared" ref="W105" si="85">SUM(W98:W104)</f>
        <v>0</v>
      </c>
      <c r="X105" s="186">
        <f t="shared" ref="X105" si="86">SUM(X98:X104)</f>
        <v>0</v>
      </c>
      <c r="Y105" s="186">
        <f t="shared" ref="Y105" si="87">SUM(Y98:Y104)</f>
        <v>0</v>
      </c>
      <c r="Z105" s="126">
        <f t="shared" ref="Z105" si="88">SUM(Z98:Z104)</f>
        <v>0</v>
      </c>
      <c r="AA105" s="181"/>
      <c r="AB105" s="183">
        <f t="shared" si="78"/>
        <v>8</v>
      </c>
      <c r="AC105" s="184" t="s">
        <v>196</v>
      </c>
      <c r="AD105" s="125"/>
      <c r="AE105" s="125"/>
      <c r="AF105" s="125"/>
      <c r="AG105" s="125"/>
      <c r="AH105" s="125"/>
      <c r="AI105" s="125"/>
      <c r="AJ105" s="125"/>
      <c r="AK105" s="125"/>
      <c r="AL105" s="125"/>
      <c r="AM105" s="126">
        <f t="shared" si="75"/>
        <v>0</v>
      </c>
      <c r="AO105" s="183">
        <f t="shared" si="79"/>
        <v>8</v>
      </c>
      <c r="AP105" s="184" t="s">
        <v>197</v>
      </c>
      <c r="AQ105" s="125"/>
      <c r="AR105" s="125"/>
      <c r="AS105" s="125"/>
      <c r="AT105" s="125"/>
      <c r="AU105" s="125"/>
      <c r="AV105" s="125"/>
      <c r="AW105" s="125"/>
      <c r="AX105" s="125"/>
      <c r="AY105" s="125"/>
      <c r="AZ105" s="126">
        <f t="shared" si="76"/>
        <v>0</v>
      </c>
      <c r="BA105" s="227"/>
      <c r="BB105" s="227"/>
    </row>
    <row r="106" spans="2:54" s="182" customFormat="1" ht="15" customHeight="1">
      <c r="B106" s="183">
        <v>9</v>
      </c>
      <c r="C106" s="184" t="s">
        <v>198</v>
      </c>
      <c r="D106" s="125"/>
      <c r="E106" s="125"/>
      <c r="F106" s="125"/>
      <c r="G106" s="125"/>
      <c r="H106" s="125"/>
      <c r="I106" s="125"/>
      <c r="J106" s="125"/>
      <c r="K106" s="125"/>
      <c r="L106" s="125"/>
      <c r="M106" s="126">
        <f t="shared" si="73"/>
        <v>0</v>
      </c>
      <c r="O106" s="187" t="s">
        <v>199</v>
      </c>
      <c r="AA106" s="181"/>
      <c r="AB106" s="183">
        <f t="shared" si="78"/>
        <v>9</v>
      </c>
      <c r="AC106" s="184" t="s">
        <v>200</v>
      </c>
      <c r="AD106" s="125"/>
      <c r="AE106" s="125"/>
      <c r="AF106" s="125"/>
      <c r="AG106" s="125"/>
      <c r="AH106" s="125"/>
      <c r="AI106" s="125"/>
      <c r="AJ106" s="125"/>
      <c r="AK106" s="125"/>
      <c r="AL106" s="125"/>
      <c r="AM106" s="126">
        <f t="shared" si="75"/>
        <v>0</v>
      </c>
      <c r="AO106" s="183">
        <f t="shared" si="79"/>
        <v>9</v>
      </c>
      <c r="AP106" s="201" t="s">
        <v>195</v>
      </c>
      <c r="AQ106" s="186">
        <f>SUM(AQ98:AQ105)</f>
        <v>0</v>
      </c>
      <c r="AR106" s="186">
        <f>SUM(AR98:AR105)</f>
        <v>0</v>
      </c>
      <c r="AS106" s="186">
        <f t="shared" ref="AS106:AY106" si="89">SUM(AS98:AS105)</f>
        <v>0</v>
      </c>
      <c r="AT106" s="186">
        <f t="shared" si="89"/>
        <v>0</v>
      </c>
      <c r="AU106" s="186">
        <f t="shared" si="89"/>
        <v>0</v>
      </c>
      <c r="AV106" s="186">
        <f t="shared" si="89"/>
        <v>0</v>
      </c>
      <c r="AW106" s="186">
        <f t="shared" si="89"/>
        <v>0</v>
      </c>
      <c r="AX106" s="186">
        <f t="shared" si="89"/>
        <v>0</v>
      </c>
      <c r="AY106" s="186">
        <f t="shared" si="89"/>
        <v>0</v>
      </c>
      <c r="AZ106" s="126">
        <f t="shared" si="76"/>
        <v>0</v>
      </c>
      <c r="BA106" s="227"/>
      <c r="BB106" s="227"/>
    </row>
    <row r="107" spans="2:54" s="182" customFormat="1" ht="15" customHeight="1">
      <c r="B107" s="183">
        <v>10</v>
      </c>
      <c r="C107" s="184" t="s">
        <v>201</v>
      </c>
      <c r="D107" s="125"/>
      <c r="E107" s="125"/>
      <c r="F107" s="125"/>
      <c r="G107" s="125"/>
      <c r="H107" s="125"/>
      <c r="I107" s="125"/>
      <c r="J107" s="125"/>
      <c r="K107" s="125"/>
      <c r="L107" s="125"/>
      <c r="M107" s="126">
        <f t="shared" si="73"/>
        <v>0</v>
      </c>
      <c r="O107" s="220"/>
      <c r="P107" s="221"/>
      <c r="Q107" s="222"/>
      <c r="R107" s="223"/>
      <c r="S107" s="223"/>
      <c r="T107" s="223"/>
      <c r="U107" s="223"/>
      <c r="V107" s="223"/>
      <c r="W107" s="223"/>
      <c r="X107" s="223"/>
      <c r="Y107" s="223"/>
      <c r="Z107" s="224"/>
      <c r="AA107" s="181"/>
      <c r="AB107" s="183">
        <f t="shared" si="78"/>
        <v>10</v>
      </c>
      <c r="AC107" s="184" t="s">
        <v>202</v>
      </c>
      <c r="AD107" s="125"/>
      <c r="AE107" s="125"/>
      <c r="AF107" s="125"/>
      <c r="AG107" s="125"/>
      <c r="AH107" s="125"/>
      <c r="AI107" s="125"/>
      <c r="AJ107" s="125"/>
      <c r="AK107" s="125"/>
      <c r="AL107" s="125"/>
      <c r="AM107" s="126">
        <f t="shared" si="75"/>
        <v>0</v>
      </c>
      <c r="AO107" s="202" t="s">
        <v>199</v>
      </c>
      <c r="AP107" s="202"/>
      <c r="BA107" s="227"/>
      <c r="BB107" s="227"/>
    </row>
    <row r="108" spans="2:54" s="182" customFormat="1" ht="15" customHeight="1">
      <c r="B108" s="183">
        <v>11</v>
      </c>
      <c r="C108" s="184" t="s">
        <v>203</v>
      </c>
      <c r="D108" s="125"/>
      <c r="E108" s="125"/>
      <c r="F108" s="125"/>
      <c r="G108" s="125"/>
      <c r="H108" s="125"/>
      <c r="I108" s="125"/>
      <c r="J108" s="125"/>
      <c r="K108" s="125"/>
      <c r="L108" s="125"/>
      <c r="M108" s="126">
        <f t="shared" si="73"/>
        <v>0</v>
      </c>
      <c r="O108" s="220"/>
      <c r="P108" s="221"/>
      <c r="Q108" s="222"/>
      <c r="R108" s="223"/>
      <c r="S108" s="223"/>
      <c r="T108" s="223"/>
      <c r="U108" s="223"/>
      <c r="V108" s="223"/>
      <c r="W108" s="223"/>
      <c r="X108" s="223"/>
      <c r="Y108" s="223"/>
      <c r="Z108" s="224"/>
      <c r="AA108" s="181"/>
      <c r="AB108" s="183">
        <f t="shared" si="78"/>
        <v>11</v>
      </c>
      <c r="AC108" s="184" t="s">
        <v>204</v>
      </c>
      <c r="AD108" s="125"/>
      <c r="AE108" s="125"/>
      <c r="AF108" s="125"/>
      <c r="AG108" s="125"/>
      <c r="AH108" s="125"/>
      <c r="AI108" s="125"/>
      <c r="AJ108" s="125"/>
      <c r="AK108" s="125"/>
      <c r="AL108" s="125"/>
      <c r="AM108" s="126">
        <f t="shared" si="75"/>
        <v>0</v>
      </c>
      <c r="BA108" s="227"/>
      <c r="BB108" s="227"/>
    </row>
    <row r="109" spans="2:54" s="182" customFormat="1" ht="15" customHeight="1">
      <c r="B109" s="183">
        <v>12</v>
      </c>
      <c r="C109" s="184" t="s">
        <v>206</v>
      </c>
      <c r="D109" s="125"/>
      <c r="E109" s="125"/>
      <c r="F109" s="125"/>
      <c r="G109" s="125"/>
      <c r="H109" s="125"/>
      <c r="I109" s="125"/>
      <c r="J109" s="125"/>
      <c r="K109" s="125"/>
      <c r="L109" s="125"/>
      <c r="M109" s="126">
        <f t="shared" si="73"/>
        <v>0</v>
      </c>
      <c r="O109" s="220"/>
      <c r="P109" s="221"/>
      <c r="Q109" s="222"/>
      <c r="R109" s="223"/>
      <c r="S109" s="223"/>
      <c r="T109" s="223"/>
      <c r="U109" s="223"/>
      <c r="V109" s="223"/>
      <c r="W109" s="223"/>
      <c r="X109" s="223"/>
      <c r="Y109" s="223"/>
      <c r="Z109" s="224"/>
      <c r="AA109" s="181"/>
      <c r="AB109" s="183">
        <f t="shared" si="78"/>
        <v>12</v>
      </c>
      <c r="AC109" s="184" t="s">
        <v>207</v>
      </c>
      <c r="AD109" s="125"/>
      <c r="AE109" s="125"/>
      <c r="AF109" s="125"/>
      <c r="AG109" s="125"/>
      <c r="AH109" s="125"/>
      <c r="AI109" s="125"/>
      <c r="AJ109" s="125"/>
      <c r="AK109" s="125"/>
      <c r="AL109" s="125"/>
      <c r="AM109" s="126">
        <f t="shared" si="75"/>
        <v>0</v>
      </c>
      <c r="BA109" s="227"/>
      <c r="BB109" s="227"/>
    </row>
    <row r="110" spans="2:54" s="182" customFormat="1" ht="15" customHeight="1">
      <c r="B110" s="183">
        <v>13</v>
      </c>
      <c r="C110" s="201" t="s">
        <v>195</v>
      </c>
      <c r="D110" s="186">
        <f>SUM(D98:D109)</f>
        <v>0</v>
      </c>
      <c r="E110" s="186">
        <f>SUM(E98:E109)</f>
        <v>0</v>
      </c>
      <c r="F110" s="186">
        <f t="shared" ref="F110:L110" si="90">SUM(F98:F109)</f>
        <v>0</v>
      </c>
      <c r="G110" s="186">
        <f t="shared" si="90"/>
        <v>0</v>
      </c>
      <c r="H110" s="186">
        <f t="shared" si="90"/>
        <v>0</v>
      </c>
      <c r="I110" s="186">
        <f t="shared" si="90"/>
        <v>0</v>
      </c>
      <c r="J110" s="186">
        <f t="shared" si="90"/>
        <v>0</v>
      </c>
      <c r="K110" s="186">
        <f t="shared" si="90"/>
        <v>0</v>
      </c>
      <c r="L110" s="186">
        <f t="shared" si="90"/>
        <v>0</v>
      </c>
      <c r="M110" s="186">
        <f t="shared" si="73"/>
        <v>0</v>
      </c>
      <c r="O110" s="220"/>
      <c r="P110" s="225"/>
      <c r="Q110" s="222"/>
      <c r="R110" s="223"/>
      <c r="S110" s="223"/>
      <c r="T110" s="223"/>
      <c r="U110" s="223"/>
      <c r="V110" s="223"/>
      <c r="W110" s="223"/>
      <c r="X110" s="223"/>
      <c r="Y110" s="223"/>
      <c r="Z110" s="224"/>
      <c r="AA110" s="181"/>
      <c r="AB110" s="183">
        <f t="shared" si="78"/>
        <v>13</v>
      </c>
      <c r="AC110" s="188" t="s">
        <v>208</v>
      </c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26">
        <f t="shared" si="75"/>
        <v>0</v>
      </c>
      <c r="BA110" s="227"/>
      <c r="BB110" s="227"/>
    </row>
    <row r="111" spans="2:54" s="182" customFormat="1" ht="12.95">
      <c r="B111" s="202"/>
      <c r="C111" s="202"/>
      <c r="D111" s="190"/>
      <c r="E111" s="190"/>
      <c r="F111" s="190"/>
      <c r="G111" s="190"/>
      <c r="H111" s="190"/>
      <c r="I111" s="190"/>
      <c r="J111" s="190"/>
      <c r="K111" s="190"/>
      <c r="L111" s="190"/>
      <c r="M111" s="190"/>
      <c r="O111" s="220"/>
      <c r="P111" s="228"/>
      <c r="Q111" s="229"/>
      <c r="R111" s="230"/>
      <c r="S111" s="230"/>
      <c r="T111" s="230"/>
      <c r="U111" s="230"/>
      <c r="V111" s="230"/>
      <c r="W111" s="230"/>
      <c r="X111" s="230"/>
      <c r="Y111" s="230"/>
      <c r="Z111" s="224"/>
      <c r="AA111" s="181"/>
      <c r="AB111" s="183">
        <f t="shared" si="78"/>
        <v>14</v>
      </c>
      <c r="AC111" s="201" t="s">
        <v>195</v>
      </c>
      <c r="AD111" s="186">
        <f>SUM(AD98:AD110)</f>
        <v>0</v>
      </c>
      <c r="AE111" s="186">
        <f>SUM(AE98:AE110)</f>
        <v>0</v>
      </c>
      <c r="AF111" s="186">
        <f t="shared" ref="AF111:AL111" si="91">SUM(AF98:AF110)</f>
        <v>0</v>
      </c>
      <c r="AG111" s="186">
        <f t="shared" si="91"/>
        <v>0</v>
      </c>
      <c r="AH111" s="186">
        <f t="shared" si="91"/>
        <v>0</v>
      </c>
      <c r="AI111" s="186">
        <f t="shared" si="91"/>
        <v>0</v>
      </c>
      <c r="AJ111" s="186">
        <f t="shared" si="91"/>
        <v>0</v>
      </c>
      <c r="AK111" s="186">
        <f t="shared" si="91"/>
        <v>0</v>
      </c>
      <c r="AL111" s="186">
        <f t="shared" si="91"/>
        <v>0</v>
      </c>
      <c r="AM111" s="126">
        <f t="shared" si="75"/>
        <v>0</v>
      </c>
      <c r="BA111" s="227"/>
      <c r="BB111" s="227"/>
    </row>
    <row r="112" spans="2:54" s="182" customFormat="1" ht="15" customHeight="1">
      <c r="B112" s="183">
        <v>14</v>
      </c>
      <c r="C112" s="184" t="s">
        <v>166</v>
      </c>
      <c r="D112" s="127">
        <f>D98</f>
        <v>0</v>
      </c>
      <c r="E112" s="127">
        <f>E98</f>
        <v>0</v>
      </c>
      <c r="F112" s="127">
        <f t="shared" ref="F112:L112" si="92">F98</f>
        <v>0</v>
      </c>
      <c r="G112" s="127">
        <f t="shared" si="92"/>
        <v>0</v>
      </c>
      <c r="H112" s="127">
        <f t="shared" si="92"/>
        <v>0</v>
      </c>
      <c r="I112" s="127">
        <f t="shared" si="92"/>
        <v>0</v>
      </c>
      <c r="J112" s="127">
        <f t="shared" si="92"/>
        <v>0</v>
      </c>
      <c r="K112" s="127">
        <f t="shared" si="92"/>
        <v>0</v>
      </c>
      <c r="L112" s="127">
        <f t="shared" si="92"/>
        <v>0</v>
      </c>
      <c r="M112" s="126">
        <f t="shared" ref="M112:M118" si="93">SUM(D112:L112)</f>
        <v>0</v>
      </c>
      <c r="O112" s="231"/>
      <c r="P112" s="227"/>
      <c r="Q112" s="227"/>
      <c r="R112" s="227"/>
      <c r="S112" s="227"/>
      <c r="T112" s="227"/>
      <c r="U112" s="227"/>
      <c r="V112" s="227"/>
      <c r="W112" s="227"/>
      <c r="X112" s="227"/>
      <c r="Y112" s="227"/>
      <c r="Z112" s="227"/>
      <c r="AA112" s="181"/>
      <c r="AB112" s="187" t="s">
        <v>199</v>
      </c>
      <c r="BA112" s="227"/>
      <c r="BB112" s="227"/>
    </row>
    <row r="113" spans="2:54" s="182" customFormat="1" ht="15" customHeight="1">
      <c r="B113" s="183">
        <v>15</v>
      </c>
      <c r="C113" s="184" t="s">
        <v>209</v>
      </c>
      <c r="D113" s="127">
        <f>D99+D109</f>
        <v>0</v>
      </c>
      <c r="E113" s="127">
        <f>E99+E109</f>
        <v>0</v>
      </c>
      <c r="F113" s="127">
        <f t="shared" ref="F113:L113" si="94">F99+F109</f>
        <v>0</v>
      </c>
      <c r="G113" s="127">
        <f t="shared" si="94"/>
        <v>0</v>
      </c>
      <c r="H113" s="127">
        <f t="shared" si="94"/>
        <v>0</v>
      </c>
      <c r="I113" s="127">
        <f t="shared" si="94"/>
        <v>0</v>
      </c>
      <c r="J113" s="127">
        <f t="shared" si="94"/>
        <v>0</v>
      </c>
      <c r="K113" s="127">
        <f t="shared" si="94"/>
        <v>0</v>
      </c>
      <c r="L113" s="127">
        <f t="shared" si="94"/>
        <v>0</v>
      </c>
      <c r="M113" s="126">
        <f t="shared" si="93"/>
        <v>0</v>
      </c>
      <c r="O113" s="227"/>
      <c r="P113" s="227"/>
      <c r="Q113" s="227"/>
      <c r="R113" s="227"/>
      <c r="S113" s="227"/>
      <c r="T113" s="227"/>
      <c r="U113" s="227"/>
      <c r="V113" s="227"/>
      <c r="W113" s="227"/>
      <c r="X113" s="227"/>
      <c r="Y113" s="227"/>
      <c r="Z113" s="227"/>
      <c r="AA113" s="181"/>
      <c r="BA113" s="227"/>
      <c r="BB113" s="227"/>
    </row>
    <row r="114" spans="2:54" s="182" customFormat="1" ht="15" customHeight="1">
      <c r="B114" s="183">
        <v>16</v>
      </c>
      <c r="C114" s="184" t="s">
        <v>210</v>
      </c>
      <c r="D114" s="127">
        <f>D100+D101+D102</f>
        <v>0</v>
      </c>
      <c r="E114" s="127">
        <f>E100+E101+E102</f>
        <v>0</v>
      </c>
      <c r="F114" s="127">
        <f t="shared" ref="F114:L114" si="95">F100+F101+F102</f>
        <v>0</v>
      </c>
      <c r="G114" s="127">
        <f t="shared" si="95"/>
        <v>0</v>
      </c>
      <c r="H114" s="127">
        <f t="shared" si="95"/>
        <v>0</v>
      </c>
      <c r="I114" s="127">
        <f t="shared" si="95"/>
        <v>0</v>
      </c>
      <c r="J114" s="127">
        <f t="shared" si="95"/>
        <v>0</v>
      </c>
      <c r="K114" s="127">
        <f t="shared" si="95"/>
        <v>0</v>
      </c>
      <c r="L114" s="127">
        <f t="shared" si="95"/>
        <v>0</v>
      </c>
      <c r="M114" s="126">
        <f t="shared" si="93"/>
        <v>0</v>
      </c>
      <c r="O114" s="227"/>
      <c r="P114" s="227"/>
      <c r="Q114" s="227"/>
      <c r="R114" s="227"/>
      <c r="S114" s="227"/>
      <c r="T114" s="227"/>
      <c r="U114" s="227"/>
      <c r="V114" s="227"/>
      <c r="W114" s="227"/>
      <c r="X114" s="227"/>
      <c r="Y114" s="227"/>
      <c r="Z114" s="227"/>
      <c r="AA114" s="181"/>
      <c r="BA114" s="227"/>
      <c r="BB114" s="227"/>
    </row>
    <row r="115" spans="2:54" s="182" customFormat="1" ht="15" customHeight="1">
      <c r="B115" s="183">
        <v>17</v>
      </c>
      <c r="C115" s="184" t="s">
        <v>186</v>
      </c>
      <c r="D115" s="127">
        <f>D103</f>
        <v>0</v>
      </c>
      <c r="E115" s="127">
        <f>E103</f>
        <v>0</v>
      </c>
      <c r="F115" s="127">
        <f t="shared" ref="F115:L115" si="96">F103</f>
        <v>0</v>
      </c>
      <c r="G115" s="127">
        <f t="shared" si="96"/>
        <v>0</v>
      </c>
      <c r="H115" s="127">
        <f t="shared" si="96"/>
        <v>0</v>
      </c>
      <c r="I115" s="127">
        <f t="shared" si="96"/>
        <v>0</v>
      </c>
      <c r="J115" s="127">
        <f t="shared" si="96"/>
        <v>0</v>
      </c>
      <c r="K115" s="127">
        <f t="shared" si="96"/>
        <v>0</v>
      </c>
      <c r="L115" s="127">
        <f t="shared" si="96"/>
        <v>0</v>
      </c>
      <c r="M115" s="126">
        <f t="shared" si="93"/>
        <v>0</v>
      </c>
      <c r="O115" s="227"/>
      <c r="P115" s="227"/>
      <c r="Q115" s="227"/>
      <c r="R115" s="227"/>
      <c r="S115" s="227"/>
      <c r="T115" s="227"/>
      <c r="U115" s="227"/>
      <c r="V115" s="227"/>
      <c r="W115" s="227"/>
      <c r="X115" s="227"/>
      <c r="Y115" s="227"/>
      <c r="Z115" s="227"/>
      <c r="AA115" s="181"/>
      <c r="BA115" s="227"/>
      <c r="BB115" s="227"/>
    </row>
    <row r="116" spans="2:54" s="182" customFormat="1" ht="15" customHeight="1">
      <c r="B116" s="183">
        <v>18</v>
      </c>
      <c r="C116" s="184" t="s">
        <v>211</v>
      </c>
      <c r="D116" s="127">
        <f>D104+D105+D106+D107</f>
        <v>0</v>
      </c>
      <c r="E116" s="127">
        <f>E104+E105+E106+E107</f>
        <v>0</v>
      </c>
      <c r="F116" s="127">
        <f t="shared" ref="F116:L116" si="97">F104+F105+F106+F107</f>
        <v>0</v>
      </c>
      <c r="G116" s="127">
        <f t="shared" si="97"/>
        <v>0</v>
      </c>
      <c r="H116" s="127">
        <f t="shared" si="97"/>
        <v>0</v>
      </c>
      <c r="I116" s="127">
        <f t="shared" si="97"/>
        <v>0</v>
      </c>
      <c r="J116" s="127">
        <f t="shared" si="97"/>
        <v>0</v>
      </c>
      <c r="K116" s="127">
        <f t="shared" si="97"/>
        <v>0</v>
      </c>
      <c r="L116" s="127">
        <f t="shared" si="97"/>
        <v>0</v>
      </c>
      <c r="M116" s="126">
        <f t="shared" si="93"/>
        <v>0</v>
      </c>
      <c r="O116" s="227"/>
      <c r="P116" s="227"/>
      <c r="Q116" s="227"/>
      <c r="R116" s="227"/>
      <c r="S116" s="227"/>
      <c r="T116" s="227"/>
      <c r="U116" s="227"/>
      <c r="V116" s="227"/>
      <c r="W116" s="227"/>
      <c r="X116" s="227"/>
      <c r="Y116" s="227"/>
      <c r="Z116" s="227"/>
      <c r="AA116" s="181"/>
      <c r="BA116" s="227"/>
      <c r="BB116" s="227"/>
    </row>
    <row r="117" spans="2:54" s="182" customFormat="1" ht="15" customHeight="1">
      <c r="B117" s="183">
        <v>19</v>
      </c>
      <c r="C117" s="184" t="s">
        <v>203</v>
      </c>
      <c r="D117" s="127">
        <f>D108</f>
        <v>0</v>
      </c>
      <c r="E117" s="127">
        <f>E108</f>
        <v>0</v>
      </c>
      <c r="F117" s="127">
        <f t="shared" ref="F117:L117" si="98">F108</f>
        <v>0</v>
      </c>
      <c r="G117" s="127">
        <f t="shared" si="98"/>
        <v>0</v>
      </c>
      <c r="H117" s="127">
        <f t="shared" si="98"/>
        <v>0</v>
      </c>
      <c r="I117" s="127">
        <f t="shared" si="98"/>
        <v>0</v>
      </c>
      <c r="J117" s="127">
        <f t="shared" si="98"/>
        <v>0</v>
      </c>
      <c r="K117" s="127">
        <f t="shared" si="98"/>
        <v>0</v>
      </c>
      <c r="L117" s="127">
        <f t="shared" si="98"/>
        <v>0</v>
      </c>
      <c r="M117" s="126">
        <f t="shared" si="93"/>
        <v>0</v>
      </c>
      <c r="O117" s="227"/>
      <c r="P117" s="227"/>
      <c r="Q117" s="227"/>
      <c r="R117" s="227"/>
      <c r="S117" s="227"/>
      <c r="T117" s="227"/>
      <c r="U117" s="227"/>
      <c r="V117" s="227"/>
      <c r="W117" s="227"/>
      <c r="X117" s="227"/>
      <c r="Y117" s="227"/>
      <c r="Z117" s="227"/>
      <c r="AA117" s="181"/>
      <c r="BA117" s="227"/>
      <c r="BB117" s="227"/>
    </row>
    <row r="118" spans="2:54" s="182" customFormat="1" ht="15" customHeight="1">
      <c r="B118" s="183">
        <v>20</v>
      </c>
      <c r="C118" s="201" t="s">
        <v>195</v>
      </c>
      <c r="D118" s="186">
        <f t="shared" ref="D118:L118" si="99">SUM(D112:D117)</f>
        <v>0</v>
      </c>
      <c r="E118" s="186">
        <f t="shared" si="99"/>
        <v>0</v>
      </c>
      <c r="F118" s="186">
        <f t="shared" si="99"/>
        <v>0</v>
      </c>
      <c r="G118" s="186">
        <f t="shared" si="99"/>
        <v>0</v>
      </c>
      <c r="H118" s="186">
        <f t="shared" si="99"/>
        <v>0</v>
      </c>
      <c r="I118" s="186">
        <f t="shared" si="99"/>
        <v>0</v>
      </c>
      <c r="J118" s="186">
        <f t="shared" si="99"/>
        <v>0</v>
      </c>
      <c r="K118" s="186">
        <f t="shared" si="99"/>
        <v>0</v>
      </c>
      <c r="L118" s="186">
        <f t="shared" si="99"/>
        <v>0</v>
      </c>
      <c r="M118" s="186">
        <f t="shared" si="93"/>
        <v>0</v>
      </c>
      <c r="O118" s="227"/>
      <c r="P118" s="227"/>
      <c r="Q118" s="227"/>
      <c r="R118" s="227"/>
      <c r="S118" s="227"/>
      <c r="T118" s="227"/>
      <c r="U118" s="227"/>
      <c r="V118" s="227"/>
      <c r="W118" s="227"/>
      <c r="X118" s="227"/>
      <c r="Y118" s="227"/>
      <c r="Z118" s="227"/>
      <c r="AA118" s="181"/>
      <c r="BA118" s="227"/>
      <c r="BB118" s="227"/>
    </row>
    <row r="119" spans="2:54" s="182" customFormat="1" ht="15" customHeight="1">
      <c r="B119" s="187" t="s">
        <v>199</v>
      </c>
      <c r="O119" s="227"/>
      <c r="P119" s="227"/>
      <c r="Q119" s="227"/>
      <c r="R119" s="227"/>
      <c r="S119" s="227"/>
      <c r="T119" s="227"/>
      <c r="U119" s="227"/>
      <c r="V119" s="227"/>
      <c r="W119" s="227"/>
      <c r="X119" s="227"/>
      <c r="Y119" s="227"/>
      <c r="Z119" s="227"/>
      <c r="AA119" s="181"/>
      <c r="BA119" s="227"/>
      <c r="BB119" s="227"/>
    </row>
    <row r="120" spans="2:54" s="182" customFormat="1">
      <c r="O120" s="227"/>
      <c r="P120" s="227"/>
      <c r="Q120" s="227"/>
      <c r="R120" s="227"/>
      <c r="S120" s="227"/>
      <c r="T120" s="227"/>
      <c r="U120" s="227"/>
      <c r="V120" s="227"/>
      <c r="W120" s="227"/>
      <c r="X120" s="227"/>
      <c r="Y120" s="227"/>
      <c r="Z120" s="227"/>
      <c r="AA120" s="181"/>
      <c r="BA120" s="227"/>
      <c r="BB120" s="227"/>
    </row>
    <row r="121" spans="2:54" s="182" customFormat="1">
      <c r="AA121" s="181"/>
    </row>
    <row r="122" spans="2:54" s="167" customFormat="1" ht="18" customHeight="1">
      <c r="B122" s="161" t="s">
        <v>59</v>
      </c>
      <c r="C122" s="162"/>
      <c r="D122" s="162"/>
      <c r="E122" s="162"/>
      <c r="F122" s="162"/>
      <c r="G122" s="162"/>
      <c r="H122" s="162"/>
      <c r="I122" s="162"/>
      <c r="J122" s="162"/>
      <c r="K122" s="162"/>
      <c r="L122" s="162"/>
      <c r="M122" s="163"/>
      <c r="O122" s="161" t="s">
        <v>59</v>
      </c>
      <c r="P122" s="162"/>
      <c r="Q122" s="162"/>
      <c r="R122" s="162"/>
      <c r="S122" s="162"/>
      <c r="T122" s="162"/>
      <c r="U122" s="162"/>
      <c r="V122" s="162"/>
      <c r="W122" s="162"/>
      <c r="X122" s="162"/>
      <c r="Y122" s="162"/>
      <c r="Z122" s="163"/>
      <c r="AA122" s="164"/>
      <c r="AB122" s="161" t="s">
        <v>59</v>
      </c>
      <c r="AC122" s="162"/>
      <c r="AD122" s="162"/>
      <c r="AE122" s="162"/>
      <c r="AF122" s="162"/>
      <c r="AG122" s="162"/>
      <c r="AH122" s="162"/>
      <c r="AI122" s="162"/>
      <c r="AJ122" s="162"/>
      <c r="AK122" s="162"/>
      <c r="AL122" s="162"/>
      <c r="AM122" s="163"/>
      <c r="AO122" s="161" t="s">
        <v>59</v>
      </c>
      <c r="AP122" s="162"/>
      <c r="AQ122" s="162"/>
      <c r="AR122" s="162"/>
      <c r="AS122" s="162"/>
      <c r="AT122" s="162"/>
      <c r="AU122" s="162"/>
      <c r="AV122" s="162"/>
      <c r="AW122" s="162"/>
      <c r="AX122" s="162"/>
      <c r="AY122" s="162"/>
      <c r="AZ122" s="163"/>
    </row>
    <row r="123" spans="2:54" s="182" customFormat="1" ht="39" customHeight="1">
      <c r="B123" s="177" t="s">
        <v>139</v>
      </c>
      <c r="C123" s="177" t="s">
        <v>140</v>
      </c>
      <c r="D123" s="178" t="s">
        <v>213</v>
      </c>
      <c r="E123" s="179" t="s">
        <v>214</v>
      </c>
      <c r="F123" s="180" t="s">
        <v>215</v>
      </c>
      <c r="G123" s="180" t="s">
        <v>216</v>
      </c>
      <c r="H123" s="180" t="s">
        <v>146</v>
      </c>
      <c r="I123" s="180" t="s">
        <v>147</v>
      </c>
      <c r="J123" s="180" t="s">
        <v>149</v>
      </c>
      <c r="K123" s="180" t="s">
        <v>217</v>
      </c>
      <c r="L123" s="180" t="s">
        <v>218</v>
      </c>
      <c r="M123" s="180" t="s">
        <v>118</v>
      </c>
      <c r="O123" s="177" t="s">
        <v>139</v>
      </c>
      <c r="P123" s="177" t="s">
        <v>140</v>
      </c>
      <c r="Q123" s="178" t="s">
        <v>213</v>
      </c>
      <c r="R123" s="179" t="s">
        <v>214</v>
      </c>
      <c r="S123" s="180" t="s">
        <v>215</v>
      </c>
      <c r="T123" s="180" t="s">
        <v>216</v>
      </c>
      <c r="U123" s="180" t="s">
        <v>146</v>
      </c>
      <c r="V123" s="180" t="s">
        <v>147</v>
      </c>
      <c r="W123" s="180" t="s">
        <v>149</v>
      </c>
      <c r="X123" s="180" t="s">
        <v>217</v>
      </c>
      <c r="Y123" s="180" t="s">
        <v>218</v>
      </c>
      <c r="Z123" s="180" t="s">
        <v>118</v>
      </c>
      <c r="AA123" s="181"/>
      <c r="AB123" s="177" t="s">
        <v>139</v>
      </c>
      <c r="AC123" s="177" t="s">
        <v>140</v>
      </c>
      <c r="AD123" s="178" t="s">
        <v>213</v>
      </c>
      <c r="AE123" s="179" t="s">
        <v>214</v>
      </c>
      <c r="AF123" s="180" t="s">
        <v>215</v>
      </c>
      <c r="AG123" s="180" t="s">
        <v>216</v>
      </c>
      <c r="AH123" s="180" t="s">
        <v>146</v>
      </c>
      <c r="AI123" s="180" t="s">
        <v>147</v>
      </c>
      <c r="AJ123" s="180" t="s">
        <v>149</v>
      </c>
      <c r="AK123" s="180" t="s">
        <v>217</v>
      </c>
      <c r="AL123" s="180" t="s">
        <v>218</v>
      </c>
      <c r="AM123" s="180" t="s">
        <v>118</v>
      </c>
      <c r="AO123" s="177" t="s">
        <v>139</v>
      </c>
      <c r="AP123" s="177" t="s">
        <v>140</v>
      </c>
      <c r="AQ123" s="178" t="s">
        <v>213</v>
      </c>
      <c r="AR123" s="179" t="s">
        <v>214</v>
      </c>
      <c r="AS123" s="180" t="s">
        <v>215</v>
      </c>
      <c r="AT123" s="180" t="s">
        <v>216</v>
      </c>
      <c r="AU123" s="180" t="s">
        <v>146</v>
      </c>
      <c r="AV123" s="180" t="s">
        <v>147</v>
      </c>
      <c r="AW123" s="180" t="s">
        <v>149</v>
      </c>
      <c r="AX123" s="180" t="s">
        <v>217</v>
      </c>
      <c r="AY123" s="180" t="s">
        <v>218</v>
      </c>
      <c r="AZ123" s="180" t="s">
        <v>118</v>
      </c>
    </row>
    <row r="124" spans="2:54" s="182" customFormat="1" ht="18" customHeight="1">
      <c r="B124" s="180" t="s">
        <v>151</v>
      </c>
      <c r="C124" s="180" t="s">
        <v>152</v>
      </c>
      <c r="D124" s="178" t="s">
        <v>153</v>
      </c>
      <c r="E124" s="178" t="s">
        <v>154</v>
      </c>
      <c r="F124" s="180" t="s">
        <v>155</v>
      </c>
      <c r="G124" s="180" t="s">
        <v>156</v>
      </c>
      <c r="H124" s="180" t="s">
        <v>157</v>
      </c>
      <c r="I124" s="180" t="s">
        <v>158</v>
      </c>
      <c r="J124" s="180" t="s">
        <v>159</v>
      </c>
      <c r="K124" s="180" t="s">
        <v>160</v>
      </c>
      <c r="L124" s="180" t="s">
        <v>161</v>
      </c>
      <c r="M124" s="180" t="s">
        <v>219</v>
      </c>
      <c r="O124" s="180" t="s">
        <v>151</v>
      </c>
      <c r="P124" s="180" t="s">
        <v>152</v>
      </c>
      <c r="Q124" s="180" t="s">
        <v>153</v>
      </c>
      <c r="R124" s="180" t="s">
        <v>154</v>
      </c>
      <c r="S124" s="180" t="s">
        <v>155</v>
      </c>
      <c r="T124" s="180" t="s">
        <v>156</v>
      </c>
      <c r="U124" s="180" t="s">
        <v>157</v>
      </c>
      <c r="V124" s="180" t="s">
        <v>158</v>
      </c>
      <c r="W124" s="180" t="s">
        <v>159</v>
      </c>
      <c r="X124" s="180" t="s">
        <v>160</v>
      </c>
      <c r="Y124" s="180" t="s">
        <v>161</v>
      </c>
      <c r="Z124" s="180" t="s">
        <v>219</v>
      </c>
      <c r="AA124" s="181"/>
      <c r="AB124" s="180" t="s">
        <v>151</v>
      </c>
      <c r="AC124" s="180" t="s">
        <v>152</v>
      </c>
      <c r="AD124" s="180" t="s">
        <v>153</v>
      </c>
      <c r="AE124" s="180" t="s">
        <v>154</v>
      </c>
      <c r="AF124" s="180" t="s">
        <v>155</v>
      </c>
      <c r="AG124" s="180" t="s">
        <v>156</v>
      </c>
      <c r="AH124" s="180" t="s">
        <v>157</v>
      </c>
      <c r="AI124" s="180" t="s">
        <v>158</v>
      </c>
      <c r="AJ124" s="180" t="s">
        <v>159</v>
      </c>
      <c r="AK124" s="180" t="s">
        <v>160</v>
      </c>
      <c r="AL124" s="180" t="s">
        <v>161</v>
      </c>
      <c r="AM124" s="180" t="s">
        <v>219</v>
      </c>
      <c r="AO124" s="180" t="s">
        <v>151</v>
      </c>
      <c r="AP124" s="180" t="s">
        <v>152</v>
      </c>
      <c r="AQ124" s="180" t="s">
        <v>153</v>
      </c>
      <c r="AR124" s="180" t="s">
        <v>154</v>
      </c>
      <c r="AS124" s="180" t="s">
        <v>155</v>
      </c>
      <c r="AT124" s="180" t="s">
        <v>156</v>
      </c>
      <c r="AU124" s="180" t="s">
        <v>157</v>
      </c>
      <c r="AV124" s="180" t="s">
        <v>158</v>
      </c>
      <c r="AW124" s="180" t="s">
        <v>159</v>
      </c>
      <c r="AX124" s="180" t="s">
        <v>160</v>
      </c>
      <c r="AY124" s="180" t="s">
        <v>161</v>
      </c>
      <c r="AZ124" s="180" t="s">
        <v>219</v>
      </c>
    </row>
    <row r="125" spans="2:54" s="182" customFormat="1" ht="15" customHeight="1">
      <c r="B125" s="183">
        <v>1</v>
      </c>
      <c r="C125" s="184" t="s">
        <v>166</v>
      </c>
      <c r="D125" s="127">
        <f t="shared" ref="D125:L125" si="100">D17+D44+D71+D98</f>
        <v>0</v>
      </c>
      <c r="E125" s="127">
        <f t="shared" si="100"/>
        <v>0</v>
      </c>
      <c r="F125" s="127">
        <f t="shared" si="100"/>
        <v>0</v>
      </c>
      <c r="G125" s="127">
        <f t="shared" si="100"/>
        <v>0</v>
      </c>
      <c r="H125" s="127">
        <f t="shared" si="100"/>
        <v>0</v>
      </c>
      <c r="I125" s="127">
        <f t="shared" si="100"/>
        <v>0</v>
      </c>
      <c r="J125" s="127">
        <f t="shared" si="100"/>
        <v>0</v>
      </c>
      <c r="K125" s="127">
        <f t="shared" si="100"/>
        <v>0</v>
      </c>
      <c r="L125" s="127">
        <f t="shared" si="100"/>
        <v>0</v>
      </c>
      <c r="M125" s="126">
        <f>SUM(D125:L125)</f>
        <v>0</v>
      </c>
      <c r="O125" s="183">
        <v>1</v>
      </c>
      <c r="P125" s="184">
        <f>+P98</f>
        <v>201</v>
      </c>
      <c r="Q125" s="127">
        <f t="shared" ref="Q125:Y125" si="101">Q17+Q44+Q71+Q98</f>
        <v>0</v>
      </c>
      <c r="R125" s="127">
        <f t="shared" si="101"/>
        <v>0</v>
      </c>
      <c r="S125" s="127">
        <f t="shared" si="101"/>
        <v>0</v>
      </c>
      <c r="T125" s="127">
        <f t="shared" si="101"/>
        <v>0</v>
      </c>
      <c r="U125" s="127">
        <f t="shared" si="101"/>
        <v>0</v>
      </c>
      <c r="V125" s="127">
        <f t="shared" si="101"/>
        <v>0</v>
      </c>
      <c r="W125" s="127">
        <f t="shared" si="101"/>
        <v>0</v>
      </c>
      <c r="X125" s="127">
        <f t="shared" si="101"/>
        <v>0</v>
      </c>
      <c r="Y125" s="127">
        <f t="shared" si="101"/>
        <v>0</v>
      </c>
      <c r="Z125" s="126">
        <f>SUM(Q125:Y125)</f>
        <v>0</v>
      </c>
      <c r="AA125" s="181"/>
      <c r="AB125" s="183">
        <v>1</v>
      </c>
      <c r="AC125" s="184" t="s">
        <v>168</v>
      </c>
      <c r="AD125" s="127">
        <f t="shared" ref="AD125:AL125" si="102">AD17+AD44+AD71+AD98</f>
        <v>0</v>
      </c>
      <c r="AE125" s="127">
        <f t="shared" si="102"/>
        <v>0</v>
      </c>
      <c r="AF125" s="127">
        <f t="shared" si="102"/>
        <v>0</v>
      </c>
      <c r="AG125" s="127">
        <f t="shared" si="102"/>
        <v>0</v>
      </c>
      <c r="AH125" s="127">
        <f t="shared" si="102"/>
        <v>0</v>
      </c>
      <c r="AI125" s="127">
        <f t="shared" si="102"/>
        <v>0</v>
      </c>
      <c r="AJ125" s="127">
        <f t="shared" si="102"/>
        <v>0</v>
      </c>
      <c r="AK125" s="127">
        <f t="shared" si="102"/>
        <v>0</v>
      </c>
      <c r="AL125" s="127">
        <f t="shared" si="102"/>
        <v>0</v>
      </c>
      <c r="AM125" s="126">
        <f>SUM(AD125:AL125)</f>
        <v>0</v>
      </c>
      <c r="AO125" s="183">
        <v>1</v>
      </c>
      <c r="AP125" s="184" t="s">
        <v>169</v>
      </c>
      <c r="AQ125" s="127">
        <f t="shared" ref="AQ125:AY125" si="103">AQ17+AQ44+AQ71+AQ98</f>
        <v>0</v>
      </c>
      <c r="AR125" s="127">
        <f t="shared" si="103"/>
        <v>0</v>
      </c>
      <c r="AS125" s="127">
        <f t="shared" si="103"/>
        <v>0</v>
      </c>
      <c r="AT125" s="127">
        <f t="shared" si="103"/>
        <v>0</v>
      </c>
      <c r="AU125" s="127">
        <f t="shared" si="103"/>
        <v>0</v>
      </c>
      <c r="AV125" s="127">
        <f t="shared" si="103"/>
        <v>0</v>
      </c>
      <c r="AW125" s="127">
        <f t="shared" si="103"/>
        <v>0</v>
      </c>
      <c r="AX125" s="127">
        <f t="shared" si="103"/>
        <v>0</v>
      </c>
      <c r="AY125" s="127">
        <f t="shared" si="103"/>
        <v>0</v>
      </c>
      <c r="AZ125" s="126">
        <f>SUM(AQ125:AY125)</f>
        <v>0</v>
      </c>
    </row>
    <row r="126" spans="2:54" s="182" customFormat="1" ht="15" customHeight="1">
      <c r="B126" s="183">
        <v>2</v>
      </c>
      <c r="C126" s="184" t="s">
        <v>170</v>
      </c>
      <c r="D126" s="127">
        <f t="shared" ref="D126:L126" si="104">D18+D45+D72+D99</f>
        <v>0</v>
      </c>
      <c r="E126" s="127">
        <f t="shared" si="104"/>
        <v>0</v>
      </c>
      <c r="F126" s="127">
        <f t="shared" si="104"/>
        <v>0</v>
      </c>
      <c r="G126" s="127">
        <f t="shared" si="104"/>
        <v>0</v>
      </c>
      <c r="H126" s="127">
        <f t="shared" si="104"/>
        <v>0</v>
      </c>
      <c r="I126" s="127">
        <f t="shared" si="104"/>
        <v>0</v>
      </c>
      <c r="J126" s="127">
        <f t="shared" si="104"/>
        <v>0</v>
      </c>
      <c r="K126" s="127">
        <f t="shared" si="104"/>
        <v>0</v>
      </c>
      <c r="L126" s="127">
        <f t="shared" si="104"/>
        <v>0</v>
      </c>
      <c r="M126" s="126">
        <f t="shared" ref="M126:M137" si="105">SUM(D126:L126)</f>
        <v>0</v>
      </c>
      <c r="O126" s="183">
        <f>O125+1</f>
        <v>2</v>
      </c>
      <c r="P126" s="184">
        <f t="shared" ref="P126:P131" si="106">+P99</f>
        <v>202</v>
      </c>
      <c r="Q126" s="127">
        <f t="shared" ref="Q126:Y126" si="107">Q18+Q45+Q72+Q99</f>
        <v>0</v>
      </c>
      <c r="R126" s="127">
        <f t="shared" si="107"/>
        <v>0</v>
      </c>
      <c r="S126" s="127">
        <f t="shared" si="107"/>
        <v>0</v>
      </c>
      <c r="T126" s="127">
        <f t="shared" si="107"/>
        <v>0</v>
      </c>
      <c r="U126" s="127">
        <f t="shared" si="107"/>
        <v>0</v>
      </c>
      <c r="V126" s="127">
        <f t="shared" si="107"/>
        <v>0</v>
      </c>
      <c r="W126" s="127">
        <f t="shared" si="107"/>
        <v>0</v>
      </c>
      <c r="X126" s="127">
        <f t="shared" si="107"/>
        <v>0</v>
      </c>
      <c r="Y126" s="127">
        <f t="shared" si="107"/>
        <v>0</v>
      </c>
      <c r="Z126" s="126">
        <f t="shared" ref="Z126:Z131" si="108">SUM(Q126:Y126)</f>
        <v>0</v>
      </c>
      <c r="AA126" s="181"/>
      <c r="AB126" s="183">
        <f>AB125+1</f>
        <v>2</v>
      </c>
      <c r="AC126" s="184" t="s">
        <v>172</v>
      </c>
      <c r="AD126" s="127">
        <f t="shared" ref="AD126:AL126" si="109">AD18+AD45+AD72+AD99</f>
        <v>0</v>
      </c>
      <c r="AE126" s="127">
        <f t="shared" si="109"/>
        <v>0</v>
      </c>
      <c r="AF126" s="127">
        <f t="shared" si="109"/>
        <v>0</v>
      </c>
      <c r="AG126" s="127">
        <f t="shared" si="109"/>
        <v>0</v>
      </c>
      <c r="AH126" s="127">
        <f t="shared" si="109"/>
        <v>0</v>
      </c>
      <c r="AI126" s="127">
        <f t="shared" si="109"/>
        <v>0</v>
      </c>
      <c r="AJ126" s="127">
        <f t="shared" si="109"/>
        <v>0</v>
      </c>
      <c r="AK126" s="127">
        <f t="shared" si="109"/>
        <v>0</v>
      </c>
      <c r="AL126" s="127">
        <f t="shared" si="109"/>
        <v>0</v>
      </c>
      <c r="AM126" s="126">
        <f t="shared" ref="AM126:AM138" si="110">SUM(AD126:AL126)</f>
        <v>0</v>
      </c>
      <c r="AO126" s="183">
        <f>AO125+1</f>
        <v>2</v>
      </c>
      <c r="AP126" s="184" t="s">
        <v>173</v>
      </c>
      <c r="AQ126" s="127">
        <f t="shared" ref="AQ126:AY126" si="111">AQ18+AQ45+AQ72+AQ99</f>
        <v>0</v>
      </c>
      <c r="AR126" s="127">
        <f t="shared" si="111"/>
        <v>0</v>
      </c>
      <c r="AS126" s="127">
        <f t="shared" si="111"/>
        <v>0</v>
      </c>
      <c r="AT126" s="127">
        <f t="shared" si="111"/>
        <v>0</v>
      </c>
      <c r="AU126" s="127">
        <f t="shared" si="111"/>
        <v>0</v>
      </c>
      <c r="AV126" s="127">
        <f t="shared" si="111"/>
        <v>0</v>
      </c>
      <c r="AW126" s="127">
        <f t="shared" si="111"/>
        <v>0</v>
      </c>
      <c r="AX126" s="127">
        <f t="shared" si="111"/>
        <v>0</v>
      </c>
      <c r="AY126" s="127">
        <f t="shared" si="111"/>
        <v>0</v>
      </c>
      <c r="AZ126" s="126">
        <f t="shared" ref="AZ126:AZ133" si="112">SUM(AQ126:AY126)</f>
        <v>0</v>
      </c>
    </row>
    <row r="127" spans="2:54" s="182" customFormat="1" ht="15" customHeight="1">
      <c r="B127" s="183">
        <v>3</v>
      </c>
      <c r="C127" s="184" t="s">
        <v>174</v>
      </c>
      <c r="D127" s="127">
        <f t="shared" ref="D127:L127" si="113">D19+D46+D73+D100</f>
        <v>0</v>
      </c>
      <c r="E127" s="127">
        <f t="shared" si="113"/>
        <v>0</v>
      </c>
      <c r="F127" s="127">
        <f t="shared" si="113"/>
        <v>0</v>
      </c>
      <c r="G127" s="127">
        <f t="shared" si="113"/>
        <v>0</v>
      </c>
      <c r="H127" s="127">
        <f t="shared" si="113"/>
        <v>0</v>
      </c>
      <c r="I127" s="127">
        <f t="shared" si="113"/>
        <v>0</v>
      </c>
      <c r="J127" s="127">
        <f t="shared" si="113"/>
        <v>0</v>
      </c>
      <c r="K127" s="127">
        <f t="shared" si="113"/>
        <v>0</v>
      </c>
      <c r="L127" s="127">
        <f t="shared" si="113"/>
        <v>0</v>
      </c>
      <c r="M127" s="126">
        <f t="shared" si="105"/>
        <v>0</v>
      </c>
      <c r="O127" s="183">
        <f t="shared" ref="O127:O132" si="114">O126+1</f>
        <v>3</v>
      </c>
      <c r="P127" s="184">
        <f t="shared" si="106"/>
        <v>203</v>
      </c>
      <c r="Q127" s="127">
        <f t="shared" ref="Q127:Y127" si="115">Q19+Q46+Q73+Q100</f>
        <v>0</v>
      </c>
      <c r="R127" s="127">
        <f t="shared" si="115"/>
        <v>0</v>
      </c>
      <c r="S127" s="127">
        <f t="shared" si="115"/>
        <v>0</v>
      </c>
      <c r="T127" s="127">
        <f t="shared" si="115"/>
        <v>0</v>
      </c>
      <c r="U127" s="127">
        <f t="shared" si="115"/>
        <v>0</v>
      </c>
      <c r="V127" s="127">
        <f t="shared" si="115"/>
        <v>0</v>
      </c>
      <c r="W127" s="127">
        <f t="shared" si="115"/>
        <v>0</v>
      </c>
      <c r="X127" s="127">
        <f t="shared" si="115"/>
        <v>0</v>
      </c>
      <c r="Y127" s="127">
        <f t="shared" si="115"/>
        <v>0</v>
      </c>
      <c r="Z127" s="126">
        <f t="shared" si="108"/>
        <v>0</v>
      </c>
      <c r="AA127" s="181"/>
      <c r="AB127" s="183">
        <f t="shared" ref="AB127:AB138" si="116">AB126+1</f>
        <v>3</v>
      </c>
      <c r="AC127" s="184" t="s">
        <v>176</v>
      </c>
      <c r="AD127" s="127">
        <f t="shared" ref="AD127:AL127" si="117">AD19+AD46+AD73+AD100</f>
        <v>0</v>
      </c>
      <c r="AE127" s="127">
        <f t="shared" si="117"/>
        <v>0</v>
      </c>
      <c r="AF127" s="127">
        <f t="shared" si="117"/>
        <v>0</v>
      </c>
      <c r="AG127" s="127">
        <f t="shared" si="117"/>
        <v>0</v>
      </c>
      <c r="AH127" s="127">
        <f t="shared" si="117"/>
        <v>0</v>
      </c>
      <c r="AI127" s="127">
        <f t="shared" si="117"/>
        <v>0</v>
      </c>
      <c r="AJ127" s="127">
        <f t="shared" si="117"/>
        <v>0</v>
      </c>
      <c r="AK127" s="127">
        <f t="shared" si="117"/>
        <v>0</v>
      </c>
      <c r="AL127" s="127">
        <f t="shared" si="117"/>
        <v>0</v>
      </c>
      <c r="AM127" s="126">
        <f t="shared" si="110"/>
        <v>0</v>
      </c>
      <c r="AO127" s="183">
        <f t="shared" ref="AO127:AO133" si="118">AO126+1</f>
        <v>3</v>
      </c>
      <c r="AP127" s="184" t="s">
        <v>177</v>
      </c>
      <c r="AQ127" s="127">
        <f t="shared" ref="AQ127:AY127" si="119">AQ19+AQ46+AQ73+AQ100</f>
        <v>0</v>
      </c>
      <c r="AR127" s="127">
        <f t="shared" si="119"/>
        <v>0</v>
      </c>
      <c r="AS127" s="127">
        <f t="shared" si="119"/>
        <v>0</v>
      </c>
      <c r="AT127" s="127">
        <f t="shared" si="119"/>
        <v>0</v>
      </c>
      <c r="AU127" s="127">
        <f t="shared" si="119"/>
        <v>0</v>
      </c>
      <c r="AV127" s="127">
        <f t="shared" si="119"/>
        <v>0</v>
      </c>
      <c r="AW127" s="127">
        <f t="shared" si="119"/>
        <v>0</v>
      </c>
      <c r="AX127" s="127">
        <f t="shared" si="119"/>
        <v>0</v>
      </c>
      <c r="AY127" s="127">
        <f t="shared" si="119"/>
        <v>0</v>
      </c>
      <c r="AZ127" s="126">
        <f t="shared" si="112"/>
        <v>0</v>
      </c>
    </row>
    <row r="128" spans="2:54" s="182" customFormat="1" ht="15" customHeight="1">
      <c r="B128" s="183">
        <v>4</v>
      </c>
      <c r="C128" s="184" t="s">
        <v>178</v>
      </c>
      <c r="D128" s="127">
        <f t="shared" ref="D128:L128" si="120">D20+D47+D74+D101</f>
        <v>0</v>
      </c>
      <c r="E128" s="127">
        <f t="shared" si="120"/>
        <v>0</v>
      </c>
      <c r="F128" s="127">
        <f t="shared" si="120"/>
        <v>0</v>
      </c>
      <c r="G128" s="127">
        <f t="shared" si="120"/>
        <v>0</v>
      </c>
      <c r="H128" s="127">
        <f t="shared" si="120"/>
        <v>0</v>
      </c>
      <c r="I128" s="127">
        <f t="shared" si="120"/>
        <v>0</v>
      </c>
      <c r="J128" s="127">
        <f t="shared" si="120"/>
        <v>0</v>
      </c>
      <c r="K128" s="127">
        <f t="shared" si="120"/>
        <v>0</v>
      </c>
      <c r="L128" s="127">
        <f t="shared" si="120"/>
        <v>0</v>
      </c>
      <c r="M128" s="126">
        <f t="shared" si="105"/>
        <v>0</v>
      </c>
      <c r="O128" s="183">
        <f t="shared" si="114"/>
        <v>4</v>
      </c>
      <c r="P128" s="184">
        <f t="shared" si="106"/>
        <v>204</v>
      </c>
      <c r="Q128" s="127">
        <f t="shared" ref="Q128:Y128" si="121">Q20+Q47+Q74+Q101</f>
        <v>0</v>
      </c>
      <c r="R128" s="127">
        <f t="shared" si="121"/>
        <v>0</v>
      </c>
      <c r="S128" s="127">
        <f t="shared" si="121"/>
        <v>0</v>
      </c>
      <c r="T128" s="127">
        <f t="shared" si="121"/>
        <v>0</v>
      </c>
      <c r="U128" s="127">
        <f t="shared" si="121"/>
        <v>0</v>
      </c>
      <c r="V128" s="127">
        <f t="shared" si="121"/>
        <v>0</v>
      </c>
      <c r="W128" s="127">
        <f t="shared" si="121"/>
        <v>0</v>
      </c>
      <c r="X128" s="127">
        <f t="shared" si="121"/>
        <v>0</v>
      </c>
      <c r="Y128" s="127">
        <f t="shared" si="121"/>
        <v>0</v>
      </c>
      <c r="Z128" s="126">
        <f t="shared" si="108"/>
        <v>0</v>
      </c>
      <c r="AA128" s="181"/>
      <c r="AB128" s="183">
        <f t="shared" si="116"/>
        <v>4</v>
      </c>
      <c r="AC128" s="184" t="s">
        <v>180</v>
      </c>
      <c r="AD128" s="127">
        <f t="shared" ref="AD128:AL128" si="122">AD20+AD47+AD74+AD101</f>
        <v>0</v>
      </c>
      <c r="AE128" s="127">
        <f t="shared" si="122"/>
        <v>0</v>
      </c>
      <c r="AF128" s="127">
        <f t="shared" si="122"/>
        <v>0</v>
      </c>
      <c r="AG128" s="127">
        <f t="shared" si="122"/>
        <v>0</v>
      </c>
      <c r="AH128" s="127">
        <f t="shared" si="122"/>
        <v>0</v>
      </c>
      <c r="AI128" s="127">
        <f t="shared" si="122"/>
        <v>0</v>
      </c>
      <c r="AJ128" s="127">
        <f t="shared" si="122"/>
        <v>0</v>
      </c>
      <c r="AK128" s="127">
        <f t="shared" si="122"/>
        <v>0</v>
      </c>
      <c r="AL128" s="127">
        <f t="shared" si="122"/>
        <v>0</v>
      </c>
      <c r="AM128" s="126">
        <f t="shared" si="110"/>
        <v>0</v>
      </c>
      <c r="AO128" s="183">
        <f t="shared" si="118"/>
        <v>4</v>
      </c>
      <c r="AP128" s="184" t="s">
        <v>181</v>
      </c>
      <c r="AQ128" s="127">
        <f t="shared" ref="AQ128:AY128" si="123">AQ20+AQ47+AQ74+AQ101</f>
        <v>0</v>
      </c>
      <c r="AR128" s="127">
        <f t="shared" si="123"/>
        <v>0</v>
      </c>
      <c r="AS128" s="127">
        <f t="shared" si="123"/>
        <v>0</v>
      </c>
      <c r="AT128" s="127">
        <f t="shared" si="123"/>
        <v>0</v>
      </c>
      <c r="AU128" s="127">
        <f t="shared" si="123"/>
        <v>0</v>
      </c>
      <c r="AV128" s="127">
        <f t="shared" si="123"/>
        <v>0</v>
      </c>
      <c r="AW128" s="127">
        <f t="shared" si="123"/>
        <v>0</v>
      </c>
      <c r="AX128" s="127">
        <f t="shared" si="123"/>
        <v>0</v>
      </c>
      <c r="AY128" s="127">
        <f t="shared" si="123"/>
        <v>0</v>
      </c>
      <c r="AZ128" s="126">
        <f t="shared" si="112"/>
        <v>0</v>
      </c>
    </row>
    <row r="129" spans="2:52" s="182" customFormat="1" ht="15" customHeight="1">
      <c r="B129" s="183">
        <v>5</v>
      </c>
      <c r="C129" s="184" t="s">
        <v>182</v>
      </c>
      <c r="D129" s="127">
        <f t="shared" ref="D129:L129" si="124">D21+D48+D75+D102</f>
        <v>0</v>
      </c>
      <c r="E129" s="127">
        <f t="shared" si="124"/>
        <v>0</v>
      </c>
      <c r="F129" s="127">
        <f t="shared" si="124"/>
        <v>0</v>
      </c>
      <c r="G129" s="127">
        <f t="shared" si="124"/>
        <v>0</v>
      </c>
      <c r="H129" s="127">
        <f t="shared" si="124"/>
        <v>0</v>
      </c>
      <c r="I129" s="127">
        <f t="shared" si="124"/>
        <v>0</v>
      </c>
      <c r="J129" s="127">
        <f t="shared" si="124"/>
        <v>0</v>
      </c>
      <c r="K129" s="127">
        <f t="shared" si="124"/>
        <v>0</v>
      </c>
      <c r="L129" s="127">
        <f t="shared" si="124"/>
        <v>0</v>
      </c>
      <c r="M129" s="126">
        <f t="shared" si="105"/>
        <v>0</v>
      </c>
      <c r="O129" s="183">
        <f t="shared" si="114"/>
        <v>5</v>
      </c>
      <c r="P129" s="184">
        <f t="shared" si="106"/>
        <v>205</v>
      </c>
      <c r="Q129" s="127">
        <f t="shared" ref="Q129:Y129" si="125">Q21+Q48+Q75+Q102</f>
        <v>0</v>
      </c>
      <c r="R129" s="127">
        <f t="shared" si="125"/>
        <v>0</v>
      </c>
      <c r="S129" s="127">
        <f t="shared" si="125"/>
        <v>0</v>
      </c>
      <c r="T129" s="127">
        <f t="shared" si="125"/>
        <v>0</v>
      </c>
      <c r="U129" s="127">
        <f t="shared" si="125"/>
        <v>0</v>
      </c>
      <c r="V129" s="127">
        <f t="shared" si="125"/>
        <v>0</v>
      </c>
      <c r="W129" s="127">
        <f t="shared" si="125"/>
        <v>0</v>
      </c>
      <c r="X129" s="127">
        <f t="shared" si="125"/>
        <v>0</v>
      </c>
      <c r="Y129" s="127">
        <f t="shared" si="125"/>
        <v>0</v>
      </c>
      <c r="Z129" s="126">
        <f t="shared" si="108"/>
        <v>0</v>
      </c>
      <c r="AA129" s="181"/>
      <c r="AB129" s="183">
        <f t="shared" si="116"/>
        <v>5</v>
      </c>
      <c r="AC129" s="184" t="s">
        <v>184</v>
      </c>
      <c r="AD129" s="127">
        <f t="shared" ref="AD129:AL129" si="126">AD21+AD48+AD75+AD102</f>
        <v>0</v>
      </c>
      <c r="AE129" s="127">
        <f t="shared" si="126"/>
        <v>0</v>
      </c>
      <c r="AF129" s="127">
        <f t="shared" si="126"/>
        <v>0</v>
      </c>
      <c r="AG129" s="127">
        <f t="shared" si="126"/>
        <v>0</v>
      </c>
      <c r="AH129" s="127">
        <f t="shared" si="126"/>
        <v>0</v>
      </c>
      <c r="AI129" s="127">
        <f t="shared" si="126"/>
        <v>0</v>
      </c>
      <c r="AJ129" s="127">
        <f t="shared" si="126"/>
        <v>0</v>
      </c>
      <c r="AK129" s="127">
        <f t="shared" si="126"/>
        <v>0</v>
      </c>
      <c r="AL129" s="127">
        <f t="shared" si="126"/>
        <v>0</v>
      </c>
      <c r="AM129" s="126">
        <f t="shared" si="110"/>
        <v>0</v>
      </c>
      <c r="AO129" s="183">
        <f t="shared" si="118"/>
        <v>5</v>
      </c>
      <c r="AP129" s="184" t="s">
        <v>185</v>
      </c>
      <c r="AQ129" s="127">
        <f t="shared" ref="AQ129:AY129" si="127">AQ21+AQ48+AQ75+AQ102</f>
        <v>0</v>
      </c>
      <c r="AR129" s="127">
        <f t="shared" si="127"/>
        <v>0</v>
      </c>
      <c r="AS129" s="127">
        <f t="shared" si="127"/>
        <v>0</v>
      </c>
      <c r="AT129" s="127">
        <f t="shared" si="127"/>
        <v>0</v>
      </c>
      <c r="AU129" s="127">
        <f t="shared" si="127"/>
        <v>0</v>
      </c>
      <c r="AV129" s="127">
        <f t="shared" si="127"/>
        <v>0</v>
      </c>
      <c r="AW129" s="127">
        <f t="shared" si="127"/>
        <v>0</v>
      </c>
      <c r="AX129" s="127">
        <f t="shared" si="127"/>
        <v>0</v>
      </c>
      <c r="AY129" s="127">
        <f t="shared" si="127"/>
        <v>0</v>
      </c>
      <c r="AZ129" s="126">
        <f t="shared" si="112"/>
        <v>0</v>
      </c>
    </row>
    <row r="130" spans="2:52" s="182" customFormat="1" ht="15" customHeight="1">
      <c r="B130" s="183">
        <v>6</v>
      </c>
      <c r="C130" s="184" t="s">
        <v>186</v>
      </c>
      <c r="D130" s="127">
        <f t="shared" ref="D130:L130" si="128">D22+D49+D76+D103</f>
        <v>0</v>
      </c>
      <c r="E130" s="127">
        <f t="shared" si="128"/>
        <v>0</v>
      </c>
      <c r="F130" s="127">
        <f t="shared" si="128"/>
        <v>0</v>
      </c>
      <c r="G130" s="127">
        <f t="shared" si="128"/>
        <v>0</v>
      </c>
      <c r="H130" s="127">
        <f t="shared" si="128"/>
        <v>0</v>
      </c>
      <c r="I130" s="127">
        <f t="shared" si="128"/>
        <v>0</v>
      </c>
      <c r="J130" s="127">
        <f t="shared" si="128"/>
        <v>0</v>
      </c>
      <c r="K130" s="127">
        <f t="shared" si="128"/>
        <v>0</v>
      </c>
      <c r="L130" s="127">
        <f t="shared" si="128"/>
        <v>0</v>
      </c>
      <c r="M130" s="126">
        <f t="shared" si="105"/>
        <v>0</v>
      </c>
      <c r="O130" s="183">
        <f t="shared" si="114"/>
        <v>6</v>
      </c>
      <c r="P130" s="184">
        <f t="shared" si="106"/>
        <v>206</v>
      </c>
      <c r="Q130" s="127">
        <f t="shared" ref="Q130:Y130" si="129">Q22+Q49+Q76+Q103</f>
        <v>0</v>
      </c>
      <c r="R130" s="127">
        <f t="shared" si="129"/>
        <v>0</v>
      </c>
      <c r="S130" s="127">
        <f t="shared" si="129"/>
        <v>0</v>
      </c>
      <c r="T130" s="127">
        <f t="shared" si="129"/>
        <v>0</v>
      </c>
      <c r="U130" s="127">
        <f t="shared" si="129"/>
        <v>0</v>
      </c>
      <c r="V130" s="127">
        <f t="shared" si="129"/>
        <v>0</v>
      </c>
      <c r="W130" s="127">
        <f t="shared" si="129"/>
        <v>0</v>
      </c>
      <c r="X130" s="127">
        <f t="shared" si="129"/>
        <v>0</v>
      </c>
      <c r="Y130" s="127">
        <f t="shared" si="129"/>
        <v>0</v>
      </c>
      <c r="Z130" s="126">
        <f t="shared" si="108"/>
        <v>0</v>
      </c>
      <c r="AA130" s="181"/>
      <c r="AB130" s="183">
        <f t="shared" si="116"/>
        <v>6</v>
      </c>
      <c r="AC130" s="184" t="s">
        <v>188</v>
      </c>
      <c r="AD130" s="127">
        <f t="shared" ref="AD130:AL130" si="130">AD22+AD49+AD76+AD103</f>
        <v>0</v>
      </c>
      <c r="AE130" s="127">
        <f t="shared" si="130"/>
        <v>0</v>
      </c>
      <c r="AF130" s="127">
        <f t="shared" si="130"/>
        <v>0</v>
      </c>
      <c r="AG130" s="127">
        <f t="shared" si="130"/>
        <v>0</v>
      </c>
      <c r="AH130" s="127">
        <f t="shared" si="130"/>
        <v>0</v>
      </c>
      <c r="AI130" s="127">
        <f t="shared" si="130"/>
        <v>0</v>
      </c>
      <c r="AJ130" s="127">
        <f t="shared" si="130"/>
        <v>0</v>
      </c>
      <c r="AK130" s="127">
        <f t="shared" si="130"/>
        <v>0</v>
      </c>
      <c r="AL130" s="127">
        <f t="shared" si="130"/>
        <v>0</v>
      </c>
      <c r="AM130" s="126">
        <f t="shared" si="110"/>
        <v>0</v>
      </c>
      <c r="AO130" s="183">
        <f t="shared" si="118"/>
        <v>6</v>
      </c>
      <c r="AP130" s="184" t="s">
        <v>189</v>
      </c>
      <c r="AQ130" s="127">
        <f t="shared" ref="AQ130:AY130" si="131">AQ22+AQ49+AQ76+AQ103</f>
        <v>0</v>
      </c>
      <c r="AR130" s="127">
        <f t="shared" si="131"/>
        <v>0</v>
      </c>
      <c r="AS130" s="127">
        <f t="shared" si="131"/>
        <v>0</v>
      </c>
      <c r="AT130" s="127">
        <f t="shared" si="131"/>
        <v>0</v>
      </c>
      <c r="AU130" s="127">
        <f t="shared" si="131"/>
        <v>0</v>
      </c>
      <c r="AV130" s="127">
        <f t="shared" si="131"/>
        <v>0</v>
      </c>
      <c r="AW130" s="127">
        <f t="shared" si="131"/>
        <v>0</v>
      </c>
      <c r="AX130" s="127">
        <f t="shared" si="131"/>
        <v>0</v>
      </c>
      <c r="AY130" s="127">
        <f t="shared" si="131"/>
        <v>0</v>
      </c>
      <c r="AZ130" s="126">
        <f t="shared" si="112"/>
        <v>0</v>
      </c>
    </row>
    <row r="131" spans="2:52" s="182" customFormat="1" ht="15" customHeight="1">
      <c r="B131" s="183">
        <v>7</v>
      </c>
      <c r="C131" s="184" t="s">
        <v>190</v>
      </c>
      <c r="D131" s="127">
        <f t="shared" ref="D131:L131" si="132">D23+D50+D77+D104</f>
        <v>0</v>
      </c>
      <c r="E131" s="127">
        <f t="shared" si="132"/>
        <v>0</v>
      </c>
      <c r="F131" s="127">
        <f t="shared" si="132"/>
        <v>0</v>
      </c>
      <c r="G131" s="127">
        <f t="shared" si="132"/>
        <v>0</v>
      </c>
      <c r="H131" s="127">
        <f t="shared" si="132"/>
        <v>0</v>
      </c>
      <c r="I131" s="127">
        <f t="shared" si="132"/>
        <v>0</v>
      </c>
      <c r="J131" s="127">
        <f t="shared" si="132"/>
        <v>0</v>
      </c>
      <c r="K131" s="127">
        <f t="shared" si="132"/>
        <v>0</v>
      </c>
      <c r="L131" s="127">
        <f t="shared" si="132"/>
        <v>0</v>
      </c>
      <c r="M131" s="126">
        <f t="shared" si="105"/>
        <v>0</v>
      </c>
      <c r="O131" s="216">
        <f t="shared" si="114"/>
        <v>7</v>
      </c>
      <c r="P131" s="217">
        <f t="shared" si="106"/>
        <v>207</v>
      </c>
      <c r="Q131" s="232">
        <f t="shared" ref="Q131:Y131" si="133">Q23+Q50+Q77+Q104</f>
        <v>0</v>
      </c>
      <c r="R131" s="232">
        <f t="shared" si="133"/>
        <v>0</v>
      </c>
      <c r="S131" s="232">
        <f t="shared" si="133"/>
        <v>0</v>
      </c>
      <c r="T131" s="232">
        <f t="shared" si="133"/>
        <v>0</v>
      </c>
      <c r="U131" s="232">
        <f t="shared" si="133"/>
        <v>0</v>
      </c>
      <c r="V131" s="232">
        <f t="shared" si="133"/>
        <v>0</v>
      </c>
      <c r="W131" s="232">
        <f t="shared" si="133"/>
        <v>0</v>
      </c>
      <c r="X131" s="232">
        <f t="shared" si="133"/>
        <v>0</v>
      </c>
      <c r="Y131" s="232">
        <f t="shared" si="133"/>
        <v>0</v>
      </c>
      <c r="Z131" s="219">
        <f t="shared" si="108"/>
        <v>0</v>
      </c>
      <c r="AA131" s="181"/>
      <c r="AB131" s="183">
        <f t="shared" si="116"/>
        <v>7</v>
      </c>
      <c r="AC131" s="184" t="s">
        <v>192</v>
      </c>
      <c r="AD131" s="127">
        <f t="shared" ref="AD131:AL131" si="134">AD23+AD50+AD77+AD104</f>
        <v>0</v>
      </c>
      <c r="AE131" s="127">
        <f t="shared" si="134"/>
        <v>0</v>
      </c>
      <c r="AF131" s="127">
        <f t="shared" si="134"/>
        <v>0</v>
      </c>
      <c r="AG131" s="127">
        <f t="shared" si="134"/>
        <v>0</v>
      </c>
      <c r="AH131" s="127">
        <f t="shared" si="134"/>
        <v>0</v>
      </c>
      <c r="AI131" s="127">
        <f t="shared" si="134"/>
        <v>0</v>
      </c>
      <c r="AJ131" s="127">
        <f t="shared" si="134"/>
        <v>0</v>
      </c>
      <c r="AK131" s="127">
        <f t="shared" si="134"/>
        <v>0</v>
      </c>
      <c r="AL131" s="127">
        <f t="shared" si="134"/>
        <v>0</v>
      </c>
      <c r="AM131" s="126">
        <f t="shared" si="110"/>
        <v>0</v>
      </c>
      <c r="AO131" s="183">
        <f t="shared" si="118"/>
        <v>7</v>
      </c>
      <c r="AP131" s="184" t="s">
        <v>193</v>
      </c>
      <c r="AQ131" s="127">
        <f t="shared" ref="AQ131:AY131" si="135">AQ23+AQ50+AQ77+AQ104</f>
        <v>0</v>
      </c>
      <c r="AR131" s="127">
        <f t="shared" si="135"/>
        <v>0</v>
      </c>
      <c r="AS131" s="127">
        <f t="shared" si="135"/>
        <v>0</v>
      </c>
      <c r="AT131" s="127">
        <f t="shared" si="135"/>
        <v>0</v>
      </c>
      <c r="AU131" s="127">
        <f t="shared" si="135"/>
        <v>0</v>
      </c>
      <c r="AV131" s="127">
        <f t="shared" si="135"/>
        <v>0</v>
      </c>
      <c r="AW131" s="127">
        <f t="shared" si="135"/>
        <v>0</v>
      </c>
      <c r="AX131" s="127">
        <f t="shared" si="135"/>
        <v>0</v>
      </c>
      <c r="AY131" s="127">
        <f t="shared" si="135"/>
        <v>0</v>
      </c>
      <c r="AZ131" s="126">
        <f t="shared" si="112"/>
        <v>0</v>
      </c>
    </row>
    <row r="132" spans="2:52" s="182" customFormat="1" ht="15" customHeight="1">
      <c r="B132" s="183">
        <v>8</v>
      </c>
      <c r="C132" s="184" t="s">
        <v>194</v>
      </c>
      <c r="D132" s="127">
        <f t="shared" ref="D132:L132" si="136">D24+D51+D78+D105</f>
        <v>0</v>
      </c>
      <c r="E132" s="127">
        <f t="shared" si="136"/>
        <v>0</v>
      </c>
      <c r="F132" s="127">
        <f t="shared" si="136"/>
        <v>0</v>
      </c>
      <c r="G132" s="127">
        <f t="shared" si="136"/>
        <v>0</v>
      </c>
      <c r="H132" s="127">
        <f t="shared" si="136"/>
        <v>0</v>
      </c>
      <c r="I132" s="127">
        <f t="shared" si="136"/>
        <v>0</v>
      </c>
      <c r="J132" s="127">
        <f t="shared" si="136"/>
        <v>0</v>
      </c>
      <c r="K132" s="127">
        <f t="shared" si="136"/>
        <v>0</v>
      </c>
      <c r="L132" s="127">
        <f t="shared" si="136"/>
        <v>0</v>
      </c>
      <c r="M132" s="126">
        <f t="shared" si="105"/>
        <v>0</v>
      </c>
      <c r="O132" s="183">
        <f t="shared" si="114"/>
        <v>8</v>
      </c>
      <c r="P132" s="201" t="s">
        <v>195</v>
      </c>
      <c r="Q132" s="186">
        <f>SUM(Q125:Q131)</f>
        <v>0</v>
      </c>
      <c r="R132" s="186">
        <f t="shared" ref="R132:Z132" si="137">SUM(R125:R131)</f>
        <v>0</v>
      </c>
      <c r="S132" s="186">
        <f t="shared" si="137"/>
        <v>0</v>
      </c>
      <c r="T132" s="186">
        <f t="shared" si="137"/>
        <v>0</v>
      </c>
      <c r="U132" s="186">
        <f t="shared" si="137"/>
        <v>0</v>
      </c>
      <c r="V132" s="186">
        <f t="shared" si="137"/>
        <v>0</v>
      </c>
      <c r="W132" s="186">
        <f t="shared" si="137"/>
        <v>0</v>
      </c>
      <c r="X132" s="186">
        <f t="shared" si="137"/>
        <v>0</v>
      </c>
      <c r="Y132" s="186">
        <f t="shared" si="137"/>
        <v>0</v>
      </c>
      <c r="Z132" s="186">
        <f t="shared" si="137"/>
        <v>0</v>
      </c>
      <c r="AA132" s="181"/>
      <c r="AB132" s="183">
        <f t="shared" si="116"/>
        <v>8</v>
      </c>
      <c r="AC132" s="184" t="s">
        <v>196</v>
      </c>
      <c r="AD132" s="127">
        <f t="shared" ref="AD132:AL132" si="138">AD24+AD51+AD78+AD105</f>
        <v>0</v>
      </c>
      <c r="AE132" s="127">
        <f t="shared" si="138"/>
        <v>0</v>
      </c>
      <c r="AF132" s="127">
        <f t="shared" si="138"/>
        <v>0</v>
      </c>
      <c r="AG132" s="127">
        <f t="shared" si="138"/>
        <v>0</v>
      </c>
      <c r="AH132" s="127">
        <f t="shared" si="138"/>
        <v>0</v>
      </c>
      <c r="AI132" s="127">
        <f t="shared" si="138"/>
        <v>0</v>
      </c>
      <c r="AJ132" s="127">
        <f t="shared" si="138"/>
        <v>0</v>
      </c>
      <c r="AK132" s="127">
        <f t="shared" si="138"/>
        <v>0</v>
      </c>
      <c r="AL132" s="127">
        <f t="shared" si="138"/>
        <v>0</v>
      </c>
      <c r="AM132" s="126">
        <f t="shared" si="110"/>
        <v>0</v>
      </c>
      <c r="AO132" s="183">
        <f t="shared" si="118"/>
        <v>8</v>
      </c>
      <c r="AP132" s="184" t="s">
        <v>197</v>
      </c>
      <c r="AQ132" s="127">
        <f t="shared" ref="AQ132:AY132" si="139">AQ24+AQ51+AQ78+AQ105</f>
        <v>0</v>
      </c>
      <c r="AR132" s="127">
        <f t="shared" si="139"/>
        <v>0</v>
      </c>
      <c r="AS132" s="127">
        <f t="shared" si="139"/>
        <v>0</v>
      </c>
      <c r="AT132" s="127">
        <f t="shared" si="139"/>
        <v>0</v>
      </c>
      <c r="AU132" s="127">
        <f t="shared" si="139"/>
        <v>0</v>
      </c>
      <c r="AV132" s="127">
        <f t="shared" si="139"/>
        <v>0</v>
      </c>
      <c r="AW132" s="127">
        <f t="shared" si="139"/>
        <v>0</v>
      </c>
      <c r="AX132" s="127">
        <f t="shared" si="139"/>
        <v>0</v>
      </c>
      <c r="AY132" s="127">
        <f t="shared" si="139"/>
        <v>0</v>
      </c>
      <c r="AZ132" s="126">
        <f t="shared" si="112"/>
        <v>0</v>
      </c>
    </row>
    <row r="133" spans="2:52" s="182" customFormat="1" ht="15" customHeight="1">
      <c r="B133" s="183">
        <v>9</v>
      </c>
      <c r="C133" s="184" t="s">
        <v>198</v>
      </c>
      <c r="D133" s="127">
        <f t="shared" ref="D133:L133" si="140">D25+D52+D79+D106</f>
        <v>0</v>
      </c>
      <c r="E133" s="127">
        <f t="shared" si="140"/>
        <v>0</v>
      </c>
      <c r="F133" s="127">
        <f t="shared" si="140"/>
        <v>0</v>
      </c>
      <c r="G133" s="127">
        <f t="shared" si="140"/>
        <v>0</v>
      </c>
      <c r="H133" s="127">
        <f t="shared" si="140"/>
        <v>0</v>
      </c>
      <c r="I133" s="127">
        <f t="shared" si="140"/>
        <v>0</v>
      </c>
      <c r="J133" s="127">
        <f t="shared" si="140"/>
        <v>0</v>
      </c>
      <c r="K133" s="127">
        <f t="shared" si="140"/>
        <v>0</v>
      </c>
      <c r="L133" s="127">
        <f t="shared" si="140"/>
        <v>0</v>
      </c>
      <c r="M133" s="126">
        <f t="shared" si="105"/>
        <v>0</v>
      </c>
      <c r="O133" s="220"/>
      <c r="P133" s="221"/>
      <c r="Q133" s="233"/>
      <c r="R133" s="224"/>
      <c r="S133" s="224"/>
      <c r="T133" s="224"/>
      <c r="U133" s="224"/>
      <c r="V133" s="224"/>
      <c r="W133" s="224"/>
      <c r="X133" s="224"/>
      <c r="Y133" s="224"/>
      <c r="Z133" s="224"/>
      <c r="AA133" s="181"/>
      <c r="AB133" s="183">
        <f t="shared" si="116"/>
        <v>9</v>
      </c>
      <c r="AC133" s="184" t="s">
        <v>200</v>
      </c>
      <c r="AD133" s="127">
        <f t="shared" ref="AD133:AL133" si="141">AD25+AD52+AD79+AD106</f>
        <v>0</v>
      </c>
      <c r="AE133" s="127">
        <f t="shared" si="141"/>
        <v>0</v>
      </c>
      <c r="AF133" s="127">
        <f t="shared" si="141"/>
        <v>0</v>
      </c>
      <c r="AG133" s="127">
        <f t="shared" si="141"/>
        <v>0</v>
      </c>
      <c r="AH133" s="127">
        <f t="shared" si="141"/>
        <v>0</v>
      </c>
      <c r="AI133" s="127">
        <f t="shared" si="141"/>
        <v>0</v>
      </c>
      <c r="AJ133" s="127">
        <f t="shared" si="141"/>
        <v>0</v>
      </c>
      <c r="AK133" s="127">
        <f t="shared" si="141"/>
        <v>0</v>
      </c>
      <c r="AL133" s="127">
        <f t="shared" si="141"/>
        <v>0</v>
      </c>
      <c r="AM133" s="126">
        <f t="shared" si="110"/>
        <v>0</v>
      </c>
      <c r="AO133" s="183">
        <f t="shared" si="118"/>
        <v>9</v>
      </c>
      <c r="AP133" s="201" t="s">
        <v>195</v>
      </c>
      <c r="AQ133" s="186">
        <f>SUM(AQ125:AQ132)</f>
        <v>0</v>
      </c>
      <c r="AR133" s="186">
        <f>SUM(AR125:AR132)</f>
        <v>0</v>
      </c>
      <c r="AS133" s="186">
        <f t="shared" ref="AS133:AY133" si="142">SUM(AS125:AS132)</f>
        <v>0</v>
      </c>
      <c r="AT133" s="186">
        <f t="shared" si="142"/>
        <v>0</v>
      </c>
      <c r="AU133" s="186">
        <f t="shared" si="142"/>
        <v>0</v>
      </c>
      <c r="AV133" s="186">
        <f t="shared" si="142"/>
        <v>0</v>
      </c>
      <c r="AW133" s="186">
        <f t="shared" si="142"/>
        <v>0</v>
      </c>
      <c r="AX133" s="186">
        <f t="shared" si="142"/>
        <v>0</v>
      </c>
      <c r="AY133" s="186">
        <f t="shared" si="142"/>
        <v>0</v>
      </c>
      <c r="AZ133" s="126">
        <f t="shared" si="112"/>
        <v>0</v>
      </c>
    </row>
    <row r="134" spans="2:52" s="182" customFormat="1" ht="15" customHeight="1">
      <c r="B134" s="183">
        <v>10</v>
      </c>
      <c r="C134" s="184" t="s">
        <v>201</v>
      </c>
      <c r="D134" s="127">
        <f t="shared" ref="D134:L134" si="143">D26+D53+D80+D107</f>
        <v>0</v>
      </c>
      <c r="E134" s="127">
        <f t="shared" si="143"/>
        <v>0</v>
      </c>
      <c r="F134" s="127">
        <f t="shared" si="143"/>
        <v>0</v>
      </c>
      <c r="G134" s="127">
        <f t="shared" si="143"/>
        <v>0</v>
      </c>
      <c r="H134" s="127">
        <f t="shared" si="143"/>
        <v>0</v>
      </c>
      <c r="I134" s="127">
        <f t="shared" si="143"/>
        <v>0</v>
      </c>
      <c r="J134" s="127">
        <f t="shared" si="143"/>
        <v>0</v>
      </c>
      <c r="K134" s="127">
        <f t="shared" si="143"/>
        <v>0</v>
      </c>
      <c r="L134" s="127">
        <f t="shared" si="143"/>
        <v>0</v>
      </c>
      <c r="M134" s="126">
        <f t="shared" si="105"/>
        <v>0</v>
      </c>
      <c r="O134" s="158" t="s">
        <v>114</v>
      </c>
      <c r="P134" s="158"/>
      <c r="Q134" s="158"/>
      <c r="R134" s="158"/>
      <c r="S134" s="158"/>
      <c r="T134" s="224"/>
      <c r="U134" s="224"/>
      <c r="V134" s="224"/>
      <c r="W134" s="224"/>
      <c r="X134" s="224"/>
      <c r="Y134" s="224"/>
      <c r="Z134" s="224"/>
      <c r="AA134" s="181"/>
      <c r="AB134" s="183">
        <f t="shared" si="116"/>
        <v>10</v>
      </c>
      <c r="AC134" s="184" t="s">
        <v>202</v>
      </c>
      <c r="AD134" s="127">
        <f t="shared" ref="AD134:AL134" si="144">AD26+AD53+AD80+AD107</f>
        <v>0</v>
      </c>
      <c r="AE134" s="127">
        <f t="shared" si="144"/>
        <v>0</v>
      </c>
      <c r="AF134" s="127">
        <f t="shared" si="144"/>
        <v>0</v>
      </c>
      <c r="AG134" s="127">
        <f t="shared" si="144"/>
        <v>0</v>
      </c>
      <c r="AH134" s="127">
        <f t="shared" si="144"/>
        <v>0</v>
      </c>
      <c r="AI134" s="127">
        <f t="shared" si="144"/>
        <v>0</v>
      </c>
      <c r="AJ134" s="127">
        <f t="shared" si="144"/>
        <v>0</v>
      </c>
      <c r="AK134" s="127">
        <f t="shared" si="144"/>
        <v>0</v>
      </c>
      <c r="AL134" s="127">
        <f t="shared" si="144"/>
        <v>0</v>
      </c>
      <c r="AM134" s="126">
        <f t="shared" si="110"/>
        <v>0</v>
      </c>
      <c r="AO134" s="202"/>
      <c r="AP134" s="202"/>
    </row>
    <row r="135" spans="2:52" s="182" customFormat="1" ht="15" customHeight="1">
      <c r="B135" s="183">
        <v>11</v>
      </c>
      <c r="C135" s="184" t="s">
        <v>203</v>
      </c>
      <c r="D135" s="127">
        <f t="shared" ref="D135:L135" si="145">D27+D54+D81+D108</f>
        <v>0</v>
      </c>
      <c r="E135" s="127">
        <f t="shared" si="145"/>
        <v>0</v>
      </c>
      <c r="F135" s="127">
        <f t="shared" si="145"/>
        <v>0</v>
      </c>
      <c r="G135" s="127">
        <f t="shared" si="145"/>
        <v>0</v>
      </c>
      <c r="H135" s="127">
        <f t="shared" si="145"/>
        <v>0</v>
      </c>
      <c r="I135" s="127">
        <f t="shared" si="145"/>
        <v>0</v>
      </c>
      <c r="J135" s="127">
        <f t="shared" si="145"/>
        <v>0</v>
      </c>
      <c r="K135" s="127">
        <f t="shared" si="145"/>
        <v>0</v>
      </c>
      <c r="L135" s="127">
        <f t="shared" si="145"/>
        <v>0</v>
      </c>
      <c r="M135" s="126">
        <f t="shared" si="105"/>
        <v>0</v>
      </c>
      <c r="O135" s="158" t="s">
        <v>220</v>
      </c>
      <c r="P135" s="158"/>
      <c r="Q135" s="158"/>
      <c r="R135" s="158"/>
      <c r="S135" s="158"/>
      <c r="T135" s="224"/>
      <c r="U135" s="224"/>
      <c r="V135" s="224"/>
      <c r="W135" s="224"/>
      <c r="X135" s="224"/>
      <c r="Y135" s="224"/>
      <c r="Z135" s="224"/>
      <c r="AA135" s="181"/>
      <c r="AB135" s="183">
        <f t="shared" si="116"/>
        <v>11</v>
      </c>
      <c r="AC135" s="184" t="s">
        <v>204</v>
      </c>
      <c r="AD135" s="127">
        <f t="shared" ref="AD135:AL135" si="146">AD27+AD54+AD81+AD108</f>
        <v>0</v>
      </c>
      <c r="AE135" s="127">
        <f t="shared" si="146"/>
        <v>0</v>
      </c>
      <c r="AF135" s="127">
        <f t="shared" si="146"/>
        <v>0</v>
      </c>
      <c r="AG135" s="127">
        <f t="shared" si="146"/>
        <v>0</v>
      </c>
      <c r="AH135" s="127">
        <f t="shared" si="146"/>
        <v>0</v>
      </c>
      <c r="AI135" s="127">
        <f t="shared" si="146"/>
        <v>0</v>
      </c>
      <c r="AJ135" s="127">
        <f t="shared" si="146"/>
        <v>0</v>
      </c>
      <c r="AK135" s="127">
        <f t="shared" si="146"/>
        <v>0</v>
      </c>
      <c r="AL135" s="127">
        <f t="shared" si="146"/>
        <v>0</v>
      </c>
      <c r="AM135" s="126">
        <f t="shared" si="110"/>
        <v>0</v>
      </c>
      <c r="AO135" s="158" t="s">
        <v>114</v>
      </c>
      <c r="AP135" s="158"/>
      <c r="AQ135" s="158"/>
      <c r="AR135" s="158"/>
      <c r="AS135" s="158"/>
    </row>
    <row r="136" spans="2:52" s="182" customFormat="1" ht="15" customHeight="1">
      <c r="B136" s="183">
        <v>12</v>
      </c>
      <c r="C136" s="184" t="s">
        <v>206</v>
      </c>
      <c r="D136" s="127">
        <f t="shared" ref="D136:L136" si="147">D28+D55+D82+D109</f>
        <v>0</v>
      </c>
      <c r="E136" s="127">
        <f t="shared" si="147"/>
        <v>0</v>
      </c>
      <c r="F136" s="127">
        <f t="shared" si="147"/>
        <v>0</v>
      </c>
      <c r="G136" s="127">
        <f t="shared" si="147"/>
        <v>0</v>
      </c>
      <c r="H136" s="127">
        <f t="shared" si="147"/>
        <v>0</v>
      </c>
      <c r="I136" s="127">
        <f t="shared" si="147"/>
        <v>0</v>
      </c>
      <c r="J136" s="127">
        <f t="shared" si="147"/>
        <v>0</v>
      </c>
      <c r="K136" s="127">
        <f t="shared" si="147"/>
        <v>0</v>
      </c>
      <c r="L136" s="127">
        <f t="shared" si="147"/>
        <v>0</v>
      </c>
      <c r="M136" s="126">
        <f t="shared" si="105"/>
        <v>0</v>
      </c>
      <c r="O136" s="158" t="s">
        <v>221</v>
      </c>
      <c r="P136" s="158"/>
      <c r="Q136" s="158"/>
      <c r="R136" s="158"/>
      <c r="S136" s="158"/>
      <c r="T136" s="224"/>
      <c r="U136" s="224"/>
      <c r="V136" s="224"/>
      <c r="W136" s="224"/>
      <c r="X136" s="224"/>
      <c r="Y136" s="224"/>
      <c r="Z136" s="224"/>
      <c r="AA136" s="181"/>
      <c r="AB136" s="183">
        <f t="shared" si="116"/>
        <v>12</v>
      </c>
      <c r="AC136" s="184" t="s">
        <v>207</v>
      </c>
      <c r="AD136" s="127">
        <f t="shared" ref="AD136:AL136" si="148">AD28+AD55+AD82+AD109</f>
        <v>0</v>
      </c>
      <c r="AE136" s="127">
        <f t="shared" si="148"/>
        <v>0</v>
      </c>
      <c r="AF136" s="127">
        <f t="shared" si="148"/>
        <v>0</v>
      </c>
      <c r="AG136" s="127">
        <f t="shared" si="148"/>
        <v>0</v>
      </c>
      <c r="AH136" s="127">
        <f t="shared" si="148"/>
        <v>0</v>
      </c>
      <c r="AI136" s="127">
        <f t="shared" si="148"/>
        <v>0</v>
      </c>
      <c r="AJ136" s="127">
        <f t="shared" si="148"/>
        <v>0</v>
      </c>
      <c r="AK136" s="127">
        <f t="shared" si="148"/>
        <v>0</v>
      </c>
      <c r="AL136" s="127">
        <f t="shared" si="148"/>
        <v>0</v>
      </c>
      <c r="AM136" s="126">
        <f t="shared" si="110"/>
        <v>0</v>
      </c>
      <c r="AO136" s="158" t="s">
        <v>220</v>
      </c>
      <c r="AP136" s="158"/>
      <c r="AQ136" s="158"/>
      <c r="AR136" s="158"/>
      <c r="AS136" s="158"/>
    </row>
    <row r="137" spans="2:52" s="182" customFormat="1" ht="15" customHeight="1">
      <c r="B137" s="183">
        <v>13</v>
      </c>
      <c r="C137" s="201" t="s">
        <v>195</v>
      </c>
      <c r="D137" s="186">
        <f>SUM(D125:D136)</f>
        <v>0</v>
      </c>
      <c r="E137" s="186">
        <f>SUM(E125:E136)</f>
        <v>0</v>
      </c>
      <c r="F137" s="186">
        <f t="shared" ref="F137:L137" si="149">SUM(F125:F136)</f>
        <v>0</v>
      </c>
      <c r="G137" s="186">
        <f t="shared" si="149"/>
        <v>0</v>
      </c>
      <c r="H137" s="186">
        <f t="shared" si="149"/>
        <v>0</v>
      </c>
      <c r="I137" s="186">
        <f t="shared" si="149"/>
        <v>0</v>
      </c>
      <c r="J137" s="186">
        <f t="shared" si="149"/>
        <v>0</v>
      </c>
      <c r="K137" s="186">
        <f t="shared" si="149"/>
        <v>0</v>
      </c>
      <c r="L137" s="186">
        <f t="shared" si="149"/>
        <v>0</v>
      </c>
      <c r="M137" s="186">
        <f t="shared" si="105"/>
        <v>0</v>
      </c>
      <c r="O137" s="158" t="s">
        <v>222</v>
      </c>
      <c r="P137" s="158"/>
      <c r="Q137" s="158"/>
      <c r="R137" s="158"/>
      <c r="S137" s="158"/>
      <c r="T137" s="224"/>
      <c r="U137" s="224"/>
      <c r="V137" s="224"/>
      <c r="W137" s="224"/>
      <c r="X137" s="224"/>
      <c r="Y137" s="224"/>
      <c r="Z137" s="224"/>
      <c r="AA137" s="181"/>
      <c r="AB137" s="183">
        <f t="shared" si="116"/>
        <v>13</v>
      </c>
      <c r="AC137" s="188" t="s">
        <v>208</v>
      </c>
      <c r="AD137" s="127">
        <f t="shared" ref="AD137:AL137" si="150">AD29+AD56+AD83+AD110</f>
        <v>0</v>
      </c>
      <c r="AE137" s="127">
        <f t="shared" si="150"/>
        <v>0</v>
      </c>
      <c r="AF137" s="127">
        <f t="shared" si="150"/>
        <v>0</v>
      </c>
      <c r="AG137" s="127">
        <f t="shared" si="150"/>
        <v>0</v>
      </c>
      <c r="AH137" s="127">
        <f t="shared" si="150"/>
        <v>0</v>
      </c>
      <c r="AI137" s="127">
        <f t="shared" si="150"/>
        <v>0</v>
      </c>
      <c r="AJ137" s="127">
        <f t="shared" si="150"/>
        <v>0</v>
      </c>
      <c r="AK137" s="127">
        <f t="shared" si="150"/>
        <v>0</v>
      </c>
      <c r="AL137" s="127">
        <f t="shared" si="150"/>
        <v>0</v>
      </c>
      <c r="AM137" s="126">
        <f t="shared" si="110"/>
        <v>0</v>
      </c>
      <c r="AO137" s="158" t="s">
        <v>221</v>
      </c>
      <c r="AP137" s="158"/>
      <c r="AQ137" s="158"/>
      <c r="AR137" s="158"/>
      <c r="AS137" s="158"/>
    </row>
    <row r="138" spans="2:52" s="182" customFormat="1" ht="12.95">
      <c r="D138" s="190"/>
      <c r="E138" s="190"/>
      <c r="F138" s="190"/>
      <c r="G138" s="190"/>
      <c r="H138" s="190"/>
      <c r="I138" s="190"/>
      <c r="J138" s="190"/>
      <c r="K138" s="190"/>
      <c r="L138" s="190"/>
      <c r="M138" s="190"/>
      <c r="O138" s="158" t="s">
        <v>223</v>
      </c>
      <c r="P138" s="158"/>
      <c r="Q138" s="158"/>
      <c r="R138" s="158"/>
      <c r="S138" s="158"/>
      <c r="T138" s="230"/>
      <c r="U138" s="230"/>
      <c r="V138" s="230"/>
      <c r="W138" s="230"/>
      <c r="X138" s="230"/>
      <c r="Y138" s="230"/>
      <c r="Z138" s="224"/>
      <c r="AA138" s="181"/>
      <c r="AB138" s="183">
        <f t="shared" si="116"/>
        <v>14</v>
      </c>
      <c r="AC138" s="201" t="s">
        <v>195</v>
      </c>
      <c r="AD138" s="186">
        <f>SUM(AD125:AD137)</f>
        <v>0</v>
      </c>
      <c r="AE138" s="186">
        <f>SUM(AE125:AE137)</f>
        <v>0</v>
      </c>
      <c r="AF138" s="186">
        <f t="shared" ref="AF138:AL138" si="151">SUM(AF125:AF137)</f>
        <v>0</v>
      </c>
      <c r="AG138" s="186">
        <f t="shared" si="151"/>
        <v>0</v>
      </c>
      <c r="AH138" s="186">
        <f t="shared" si="151"/>
        <v>0</v>
      </c>
      <c r="AI138" s="186">
        <f t="shared" si="151"/>
        <v>0</v>
      </c>
      <c r="AJ138" s="186">
        <f t="shared" si="151"/>
        <v>0</v>
      </c>
      <c r="AK138" s="186">
        <f t="shared" si="151"/>
        <v>0</v>
      </c>
      <c r="AL138" s="186">
        <f t="shared" si="151"/>
        <v>0</v>
      </c>
      <c r="AM138" s="126">
        <f t="shared" si="110"/>
        <v>0</v>
      </c>
      <c r="AO138" s="158" t="s">
        <v>222</v>
      </c>
      <c r="AP138" s="158"/>
      <c r="AQ138" s="158"/>
      <c r="AR138" s="158"/>
      <c r="AS138" s="158"/>
    </row>
    <row r="139" spans="2:52" s="182" customFormat="1" ht="15" customHeight="1">
      <c r="B139" s="183">
        <v>14</v>
      </c>
      <c r="C139" s="184" t="s">
        <v>166</v>
      </c>
      <c r="D139" s="127">
        <f>D125</f>
        <v>0</v>
      </c>
      <c r="E139" s="127">
        <f>E125</f>
        <v>0</v>
      </c>
      <c r="F139" s="127">
        <f t="shared" ref="F139:L139" si="152">F125</f>
        <v>0</v>
      </c>
      <c r="G139" s="127">
        <f t="shared" si="152"/>
        <v>0</v>
      </c>
      <c r="H139" s="127">
        <f t="shared" si="152"/>
        <v>0</v>
      </c>
      <c r="I139" s="127">
        <f t="shared" si="152"/>
        <v>0</v>
      </c>
      <c r="J139" s="127">
        <f t="shared" si="152"/>
        <v>0</v>
      </c>
      <c r="K139" s="127">
        <f t="shared" si="152"/>
        <v>0</v>
      </c>
      <c r="L139" s="127">
        <f t="shared" si="152"/>
        <v>0</v>
      </c>
      <c r="M139" s="126">
        <f t="shared" ref="M139:M145" si="153">SUM(D139:L139)</f>
        <v>0</v>
      </c>
      <c r="O139" s="158" t="s">
        <v>224</v>
      </c>
      <c r="P139" s="158"/>
      <c r="Q139" s="158"/>
      <c r="R139" s="158"/>
      <c r="S139" s="158"/>
      <c r="AA139" s="181"/>
      <c r="AB139" s="187"/>
      <c r="AO139" s="158" t="s">
        <v>223</v>
      </c>
      <c r="AP139" s="158"/>
      <c r="AQ139" s="158"/>
      <c r="AR139" s="158"/>
      <c r="AS139" s="158"/>
    </row>
    <row r="140" spans="2:52" s="182" customFormat="1" ht="15" customHeight="1">
      <c r="B140" s="183">
        <v>15</v>
      </c>
      <c r="C140" s="184" t="s">
        <v>209</v>
      </c>
      <c r="D140" s="127">
        <f>D126+D136</f>
        <v>0</v>
      </c>
      <c r="E140" s="127">
        <f>E126+E136</f>
        <v>0</v>
      </c>
      <c r="F140" s="127">
        <f t="shared" ref="F140:L140" si="154">F126+F136</f>
        <v>0</v>
      </c>
      <c r="G140" s="127">
        <f t="shared" si="154"/>
        <v>0</v>
      </c>
      <c r="H140" s="127">
        <f t="shared" si="154"/>
        <v>0</v>
      </c>
      <c r="I140" s="127">
        <f t="shared" si="154"/>
        <v>0</v>
      </c>
      <c r="J140" s="127">
        <f t="shared" si="154"/>
        <v>0</v>
      </c>
      <c r="K140" s="127">
        <f t="shared" si="154"/>
        <v>0</v>
      </c>
      <c r="L140" s="127">
        <f t="shared" si="154"/>
        <v>0</v>
      </c>
      <c r="M140" s="126">
        <f t="shared" si="153"/>
        <v>0</v>
      </c>
      <c r="O140" s="158" t="s">
        <v>225</v>
      </c>
      <c r="P140" s="158"/>
      <c r="Q140" s="158"/>
      <c r="R140" s="158"/>
      <c r="S140" s="158"/>
      <c r="AA140" s="181"/>
      <c r="AB140" s="158" t="s">
        <v>114</v>
      </c>
      <c r="AC140" s="158"/>
      <c r="AD140" s="158"/>
      <c r="AE140" s="158"/>
      <c r="AF140" s="158"/>
      <c r="AO140" s="158" t="s">
        <v>224</v>
      </c>
      <c r="AP140" s="158"/>
      <c r="AQ140" s="158"/>
      <c r="AR140" s="158"/>
      <c r="AS140" s="158"/>
    </row>
    <row r="141" spans="2:52" s="182" customFormat="1" ht="15" customHeight="1">
      <c r="B141" s="183">
        <v>16</v>
      </c>
      <c r="C141" s="184" t="s">
        <v>210</v>
      </c>
      <c r="D141" s="127">
        <f>D127+D128+D129</f>
        <v>0</v>
      </c>
      <c r="E141" s="127">
        <f>E127+E128+E129</f>
        <v>0</v>
      </c>
      <c r="F141" s="127">
        <f t="shared" ref="F141:L141" si="155">F127+F128+F129</f>
        <v>0</v>
      </c>
      <c r="G141" s="127">
        <f t="shared" si="155"/>
        <v>0</v>
      </c>
      <c r="H141" s="127">
        <f t="shared" si="155"/>
        <v>0</v>
      </c>
      <c r="I141" s="127">
        <f t="shared" si="155"/>
        <v>0</v>
      </c>
      <c r="J141" s="127">
        <f t="shared" si="155"/>
        <v>0</v>
      </c>
      <c r="K141" s="127">
        <f t="shared" si="155"/>
        <v>0</v>
      </c>
      <c r="L141" s="127">
        <f t="shared" si="155"/>
        <v>0</v>
      </c>
      <c r="M141" s="126">
        <f t="shared" si="153"/>
        <v>0</v>
      </c>
      <c r="AA141" s="181"/>
      <c r="AB141" s="158" t="s">
        <v>220</v>
      </c>
      <c r="AC141" s="158"/>
      <c r="AD141" s="158"/>
      <c r="AE141" s="158"/>
      <c r="AF141" s="158"/>
      <c r="AO141" s="158" t="s">
        <v>225</v>
      </c>
      <c r="AP141" s="158"/>
      <c r="AQ141" s="158"/>
      <c r="AR141" s="158"/>
      <c r="AS141" s="158"/>
    </row>
    <row r="142" spans="2:52" s="182" customFormat="1" ht="15" customHeight="1">
      <c r="B142" s="183">
        <v>17</v>
      </c>
      <c r="C142" s="184" t="s">
        <v>186</v>
      </c>
      <c r="D142" s="127">
        <f>D130</f>
        <v>0</v>
      </c>
      <c r="E142" s="127">
        <f>E130</f>
        <v>0</v>
      </c>
      <c r="F142" s="127">
        <f t="shared" ref="F142:L142" si="156">F130</f>
        <v>0</v>
      </c>
      <c r="G142" s="127">
        <f t="shared" si="156"/>
        <v>0</v>
      </c>
      <c r="H142" s="127">
        <f t="shared" si="156"/>
        <v>0</v>
      </c>
      <c r="I142" s="127">
        <f t="shared" si="156"/>
        <v>0</v>
      </c>
      <c r="J142" s="127">
        <f t="shared" si="156"/>
        <v>0</v>
      </c>
      <c r="K142" s="127">
        <f t="shared" si="156"/>
        <v>0</v>
      </c>
      <c r="L142" s="127">
        <f t="shared" si="156"/>
        <v>0</v>
      </c>
      <c r="M142" s="126">
        <f t="shared" si="153"/>
        <v>0</v>
      </c>
      <c r="AA142" s="181"/>
      <c r="AB142" s="158" t="s">
        <v>221</v>
      </c>
      <c r="AC142" s="158"/>
      <c r="AD142" s="158"/>
      <c r="AE142" s="158"/>
      <c r="AF142" s="158"/>
    </row>
    <row r="143" spans="2:52" s="182" customFormat="1" ht="15" customHeight="1">
      <c r="B143" s="183">
        <v>18</v>
      </c>
      <c r="C143" s="184" t="s">
        <v>211</v>
      </c>
      <c r="D143" s="127">
        <f>D131+D132+D133+D134</f>
        <v>0</v>
      </c>
      <c r="E143" s="127">
        <f>E131+E132+E133+E134</f>
        <v>0</v>
      </c>
      <c r="F143" s="127">
        <f t="shared" ref="F143:L143" si="157">F131+F132+F133+F134</f>
        <v>0</v>
      </c>
      <c r="G143" s="127">
        <f t="shared" si="157"/>
        <v>0</v>
      </c>
      <c r="H143" s="127">
        <f t="shared" si="157"/>
        <v>0</v>
      </c>
      <c r="I143" s="127">
        <f t="shared" si="157"/>
        <v>0</v>
      </c>
      <c r="J143" s="127">
        <f t="shared" si="157"/>
        <v>0</v>
      </c>
      <c r="K143" s="127">
        <f t="shared" si="157"/>
        <v>0</v>
      </c>
      <c r="L143" s="127">
        <f t="shared" si="157"/>
        <v>0</v>
      </c>
      <c r="M143" s="126">
        <f t="shared" si="153"/>
        <v>0</v>
      </c>
      <c r="AA143" s="181"/>
      <c r="AB143" s="158" t="s">
        <v>222</v>
      </c>
      <c r="AC143" s="158"/>
      <c r="AD143" s="158"/>
      <c r="AE143" s="158"/>
      <c r="AF143" s="158"/>
    </row>
    <row r="144" spans="2:52" s="182" customFormat="1" ht="15" customHeight="1">
      <c r="B144" s="183">
        <v>19</v>
      </c>
      <c r="C144" s="184" t="s">
        <v>203</v>
      </c>
      <c r="D144" s="127">
        <f>D135</f>
        <v>0</v>
      </c>
      <c r="E144" s="127">
        <f>E135</f>
        <v>0</v>
      </c>
      <c r="F144" s="127">
        <f t="shared" ref="F144:L144" si="158">F135</f>
        <v>0</v>
      </c>
      <c r="G144" s="127">
        <f t="shared" si="158"/>
        <v>0</v>
      </c>
      <c r="H144" s="127">
        <f t="shared" si="158"/>
        <v>0</v>
      </c>
      <c r="I144" s="127">
        <f t="shared" si="158"/>
        <v>0</v>
      </c>
      <c r="J144" s="127">
        <f t="shared" si="158"/>
        <v>0</v>
      </c>
      <c r="K144" s="127">
        <f t="shared" si="158"/>
        <v>0</v>
      </c>
      <c r="L144" s="127">
        <f t="shared" si="158"/>
        <v>0</v>
      </c>
      <c r="M144" s="126">
        <f t="shared" si="153"/>
        <v>0</v>
      </c>
      <c r="AA144" s="181"/>
      <c r="AB144" s="158" t="s">
        <v>223</v>
      </c>
      <c r="AC144" s="158"/>
      <c r="AD144" s="158"/>
      <c r="AE144" s="158"/>
      <c r="AF144" s="158"/>
    </row>
    <row r="145" spans="2:32" s="182" customFormat="1" ht="15" customHeight="1">
      <c r="B145" s="183">
        <v>20</v>
      </c>
      <c r="C145" s="201" t="s">
        <v>195</v>
      </c>
      <c r="D145" s="186">
        <f t="shared" ref="D145:L145" si="159">SUM(D139:D144)</f>
        <v>0</v>
      </c>
      <c r="E145" s="186">
        <f t="shared" si="159"/>
        <v>0</v>
      </c>
      <c r="F145" s="186">
        <f t="shared" si="159"/>
        <v>0</v>
      </c>
      <c r="G145" s="186">
        <f t="shared" si="159"/>
        <v>0</v>
      </c>
      <c r="H145" s="186">
        <f t="shared" si="159"/>
        <v>0</v>
      </c>
      <c r="I145" s="186">
        <f t="shared" si="159"/>
        <v>0</v>
      </c>
      <c r="J145" s="186">
        <f t="shared" si="159"/>
        <v>0</v>
      </c>
      <c r="K145" s="186">
        <f t="shared" si="159"/>
        <v>0</v>
      </c>
      <c r="L145" s="186">
        <f t="shared" si="159"/>
        <v>0</v>
      </c>
      <c r="M145" s="186">
        <f t="shared" si="153"/>
        <v>0</v>
      </c>
      <c r="AA145" s="181"/>
      <c r="AB145" s="158" t="s">
        <v>224</v>
      </c>
      <c r="AC145" s="158"/>
      <c r="AD145" s="158"/>
      <c r="AE145" s="158"/>
      <c r="AF145" s="158"/>
    </row>
    <row r="146" spans="2:32" ht="15" customHeight="1">
      <c r="B146" s="187"/>
      <c r="AB146" s="158" t="s">
        <v>225</v>
      </c>
    </row>
    <row r="147" spans="2:32">
      <c r="B147" s="158" t="s">
        <v>114</v>
      </c>
    </row>
    <row r="148" spans="2:32">
      <c r="B148" s="158" t="s">
        <v>220</v>
      </c>
    </row>
    <row r="149" spans="2:32">
      <c r="B149" s="158" t="s">
        <v>221</v>
      </c>
    </row>
    <row r="150" spans="2:32">
      <c r="B150" s="158" t="s">
        <v>222</v>
      </c>
    </row>
    <row r="151" spans="2:32">
      <c r="B151" s="158" t="s">
        <v>223</v>
      </c>
    </row>
    <row r="152" spans="2:32">
      <c r="B152" s="158" t="s">
        <v>224</v>
      </c>
    </row>
    <row r="153" spans="2:32">
      <c r="B153" s="158" t="s">
        <v>225</v>
      </c>
    </row>
  </sheetData>
  <sheetProtection algorithmName="SHA-512" hashValue="AT0f0zNyvg06oCSW0xvXDfOQf8+ARWnySZhGA1GOj8RqPUTe8e6GfaLVmnQx/boAdu0OzKUmds3VmR/IDfpO+Q==" saltValue="/BiFiPlkOSvTtexXfvfJMw==" spinCount="100000" sheet="1" objects="1" scenarios="1"/>
  <printOptions horizontalCentered="1"/>
  <pageMargins left="0.75" right="0.75" top="0.6" bottom="0.6" header="0.25" footer="0.25"/>
  <pageSetup scale="29" orientation="portrait" r:id="rId1"/>
  <headerFooter scaleWithDoc="0">
    <oddHeader>&amp;R&amp;8State of New Mexico</oddHeader>
    <oddFooter>&amp;L&amp;8Version 4.0&amp;R&amp;8Page &amp;P of &amp;N</oddFooter>
  </headerFooter>
  <rowBreaks count="1" manualBreakCount="1">
    <brk id="26" min="40" max="5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0"/>
  <sheetViews>
    <sheetView showGridLines="0" zoomScale="75" zoomScaleNormal="75" workbookViewId="0"/>
  </sheetViews>
  <sheetFormatPr defaultColWidth="9.140625" defaultRowHeight="12.6"/>
  <cols>
    <col min="1" max="1" width="73.85546875" style="50" customWidth="1"/>
    <col min="2" max="2" width="133.42578125" style="50" customWidth="1"/>
    <col min="3" max="16384" width="9.140625" style="50"/>
  </cols>
  <sheetData>
    <row r="1" spans="1:2" s="51" customFormat="1">
      <c r="A1" s="53"/>
    </row>
    <row r="2" spans="1:2" s="51" customFormat="1" ht="18">
      <c r="A2" s="35" t="s">
        <v>226</v>
      </c>
    </row>
    <row r="3" spans="1:2" s="51" customFormat="1" ht="18">
      <c r="A3" s="36" t="s">
        <v>45</v>
      </c>
    </row>
    <row r="4" spans="1:2" s="51" customFormat="1" ht="18">
      <c r="A4" s="35"/>
    </row>
    <row r="5" spans="1:2" s="51" customFormat="1" ht="18">
      <c r="A5" s="52" t="str">
        <f>"MCO Name:  "&amp;'Information Input'!$F$17</f>
        <v xml:space="preserve">MCO Name:  </v>
      </c>
    </row>
    <row r="6" spans="1:2" s="51" customFormat="1" ht="18">
      <c r="A6" s="52" t="str">
        <f>"Report Submission Type:  "&amp;'Information Input'!$J$25</f>
        <v>Report Submission Type:  Quarterly</v>
      </c>
    </row>
    <row r="7" spans="1:2" s="51" customFormat="1" ht="18">
      <c r="A7" s="52" t="str">
        <f>"Calendar Year Reporting Cycle:  "&amp;'Information Input'!$J$21</f>
        <v>Calendar Year Reporting Cycle:  2019</v>
      </c>
    </row>
    <row r="8" spans="1:2" s="51" customFormat="1" ht="18">
      <c r="A8" s="36" t="str">
        <f>"Report Month Ending:  "&amp;TEXT('Information Input'!$H$33,"mm/dd/yyyy")</f>
        <v>Report Month Ending:  03/31/2019</v>
      </c>
    </row>
    <row r="9" spans="1:2" s="51" customFormat="1" ht="19.5" customHeight="1"/>
    <row r="10" spans="1:2" s="51" customFormat="1" ht="15" customHeight="1">
      <c r="A10" s="140" t="s">
        <v>227</v>
      </c>
      <c r="B10" s="140" t="s">
        <v>228</v>
      </c>
    </row>
    <row r="11" spans="1:2" ht="15" customHeight="1">
      <c r="A11" s="138" t="s">
        <v>229</v>
      </c>
      <c r="B11" s="208"/>
    </row>
    <row r="12" spans="1:2" ht="15" customHeight="1">
      <c r="A12" s="139" t="s">
        <v>230</v>
      </c>
      <c r="B12" s="209"/>
    </row>
    <row r="13" spans="1:2" ht="15" customHeight="1">
      <c r="A13" s="139" t="s">
        <v>231</v>
      </c>
      <c r="B13" s="209"/>
    </row>
    <row r="14" spans="1:2" ht="15" customHeight="1">
      <c r="A14" s="152" t="s">
        <v>232</v>
      </c>
      <c r="B14" s="209"/>
    </row>
    <row r="15" spans="1:2" ht="15" customHeight="1">
      <c r="A15" s="153"/>
      <c r="B15" s="209"/>
    </row>
    <row r="16" spans="1:2" ht="15" customHeight="1">
      <c r="A16" s="153"/>
      <c r="B16" s="209"/>
    </row>
    <row r="17" spans="1:2" ht="15" customHeight="1">
      <c r="A17" s="153"/>
      <c r="B17" s="209"/>
    </row>
    <row r="18" spans="1:2" ht="15" customHeight="1">
      <c r="A18" s="153"/>
      <c r="B18" s="209"/>
    </row>
    <row r="19" spans="1:2" ht="15" customHeight="1">
      <c r="A19" s="153"/>
      <c r="B19" s="209"/>
    </row>
    <row r="20" spans="1:2" ht="15" customHeight="1">
      <c r="A20" s="154"/>
      <c r="B20" s="210"/>
    </row>
    <row r="21" spans="1:2" ht="15" customHeight="1">
      <c r="A21" s="138" t="s">
        <v>229</v>
      </c>
      <c r="B21" s="211"/>
    </row>
    <row r="22" spans="1:2" ht="15" customHeight="1">
      <c r="A22" s="139" t="s">
        <v>233</v>
      </c>
      <c r="B22" s="212"/>
    </row>
    <row r="23" spans="1:2" ht="15" customHeight="1">
      <c r="A23" s="139" t="s">
        <v>234</v>
      </c>
      <c r="B23" s="212"/>
    </row>
    <row r="24" spans="1:2" ht="15" customHeight="1">
      <c r="A24" s="139"/>
      <c r="B24" s="212"/>
    </row>
    <row r="25" spans="1:2" ht="15" customHeight="1">
      <c r="A25" s="155"/>
      <c r="B25" s="212"/>
    </row>
    <row r="26" spans="1:2" ht="15" customHeight="1">
      <c r="A26" s="155"/>
      <c r="B26" s="212"/>
    </row>
    <row r="27" spans="1:2" ht="15" customHeight="1">
      <c r="A27" s="155"/>
      <c r="B27" s="212"/>
    </row>
    <row r="28" spans="1:2" ht="15" customHeight="1">
      <c r="A28" s="155"/>
      <c r="B28" s="212"/>
    </row>
    <row r="29" spans="1:2" ht="15" customHeight="1">
      <c r="A29" s="155"/>
      <c r="B29" s="212"/>
    </row>
    <row r="30" spans="1:2" ht="15" customHeight="1">
      <c r="A30" s="156"/>
      <c r="B30" s="213"/>
    </row>
    <row r="31" spans="1:2" ht="15" customHeight="1">
      <c r="A31" s="138" t="s">
        <v>229</v>
      </c>
      <c r="B31" s="211"/>
    </row>
    <row r="32" spans="1:2" ht="15" customHeight="1">
      <c r="A32" s="139" t="s">
        <v>235</v>
      </c>
      <c r="B32" s="212"/>
    </row>
    <row r="33" spans="1:2" ht="15" customHeight="1">
      <c r="A33" s="139" t="s">
        <v>236</v>
      </c>
      <c r="B33" s="212"/>
    </row>
    <row r="34" spans="1:2" ht="15" customHeight="1">
      <c r="A34" s="139" t="s">
        <v>237</v>
      </c>
      <c r="B34" s="212"/>
    </row>
    <row r="35" spans="1:2" ht="15" customHeight="1">
      <c r="A35" s="155"/>
      <c r="B35" s="212"/>
    </row>
    <row r="36" spans="1:2" ht="15" customHeight="1">
      <c r="A36" s="155"/>
      <c r="B36" s="212"/>
    </row>
    <row r="37" spans="1:2" ht="15" customHeight="1">
      <c r="A37" s="155"/>
      <c r="B37" s="212"/>
    </row>
    <row r="38" spans="1:2" ht="15" customHeight="1">
      <c r="A38" s="155"/>
      <c r="B38" s="212"/>
    </row>
    <row r="39" spans="1:2" ht="15" customHeight="1">
      <c r="A39" s="155"/>
      <c r="B39" s="212"/>
    </row>
    <row r="40" spans="1:2" ht="15" customHeight="1">
      <c r="A40" s="156"/>
      <c r="B40" s="213"/>
    </row>
    <row r="41" spans="1:2" ht="15" customHeight="1">
      <c r="A41" s="214" t="s">
        <v>229</v>
      </c>
      <c r="B41" s="211"/>
    </row>
    <row r="42" spans="1:2" ht="15" customHeight="1">
      <c r="A42" s="215" t="s">
        <v>238</v>
      </c>
      <c r="B42" s="212"/>
    </row>
    <row r="43" spans="1:2" ht="15" customHeight="1">
      <c r="A43" s="215" t="s">
        <v>234</v>
      </c>
      <c r="B43" s="212"/>
    </row>
    <row r="44" spans="1:2" ht="15" customHeight="1">
      <c r="A44" s="215"/>
      <c r="B44" s="212"/>
    </row>
    <row r="45" spans="1:2" ht="15" customHeight="1">
      <c r="A45" s="54"/>
      <c r="B45" s="212"/>
    </row>
    <row r="46" spans="1:2" ht="15" customHeight="1">
      <c r="A46" s="54"/>
      <c r="B46" s="212"/>
    </row>
    <row r="47" spans="1:2" ht="15" customHeight="1">
      <c r="A47" s="54"/>
      <c r="B47" s="212"/>
    </row>
    <row r="48" spans="1:2" ht="15" customHeight="1">
      <c r="A48" s="54"/>
      <c r="B48" s="212"/>
    </row>
    <row r="49" spans="1:2" ht="15" customHeight="1">
      <c r="A49" s="54"/>
      <c r="B49" s="212"/>
    </row>
    <row r="50" spans="1:2" ht="15" customHeight="1">
      <c r="A50" s="55"/>
      <c r="B50" s="213"/>
    </row>
    <row r="51" spans="1:2" ht="15" customHeight="1">
      <c r="A51" s="141" t="s">
        <v>239</v>
      </c>
      <c r="B51" s="211"/>
    </row>
    <row r="52" spans="1:2" ht="15" customHeight="1">
      <c r="A52" s="54"/>
      <c r="B52" s="212"/>
    </row>
    <row r="53" spans="1:2" ht="15" customHeight="1">
      <c r="A53" s="54"/>
      <c r="B53" s="212"/>
    </row>
    <row r="54" spans="1:2" ht="15" customHeight="1">
      <c r="A54" s="54"/>
      <c r="B54" s="212"/>
    </row>
    <row r="55" spans="1:2" ht="15" customHeight="1">
      <c r="A55" s="54"/>
      <c r="B55" s="212"/>
    </row>
    <row r="56" spans="1:2" ht="15" customHeight="1">
      <c r="A56" s="54"/>
      <c r="B56" s="212"/>
    </row>
    <row r="57" spans="1:2" ht="15" customHeight="1">
      <c r="A57" s="54"/>
      <c r="B57" s="212"/>
    </row>
    <row r="58" spans="1:2" ht="15" customHeight="1">
      <c r="A58" s="54"/>
      <c r="B58" s="212"/>
    </row>
    <row r="59" spans="1:2" ht="15" customHeight="1">
      <c r="A59" s="54"/>
      <c r="B59" s="212"/>
    </row>
    <row r="60" spans="1:2" ht="15" customHeight="1">
      <c r="A60" s="55"/>
      <c r="B60" s="213"/>
    </row>
    <row r="61" spans="1:2" ht="15" customHeight="1">
      <c r="A61" s="141" t="s">
        <v>239</v>
      </c>
      <c r="B61" s="211"/>
    </row>
    <row r="62" spans="1:2" ht="15" customHeight="1">
      <c r="A62" s="54"/>
      <c r="B62" s="212"/>
    </row>
    <row r="63" spans="1:2" ht="15" customHeight="1">
      <c r="A63" s="54"/>
      <c r="B63" s="212"/>
    </row>
    <row r="64" spans="1:2" ht="15" customHeight="1">
      <c r="A64" s="54"/>
      <c r="B64" s="212"/>
    </row>
    <row r="65" spans="1:2" ht="15" customHeight="1">
      <c r="A65" s="54"/>
      <c r="B65" s="212"/>
    </row>
    <row r="66" spans="1:2" ht="15" customHeight="1">
      <c r="A66" s="54"/>
      <c r="B66" s="212"/>
    </row>
    <row r="67" spans="1:2" ht="15" customHeight="1">
      <c r="A67" s="54"/>
      <c r="B67" s="212"/>
    </row>
    <row r="68" spans="1:2" ht="15" customHeight="1">
      <c r="A68" s="54"/>
      <c r="B68" s="212"/>
    </row>
    <row r="69" spans="1:2" ht="15" customHeight="1">
      <c r="A69" s="54"/>
      <c r="B69" s="212"/>
    </row>
    <row r="70" spans="1:2" ht="15" customHeight="1">
      <c r="A70" s="55"/>
      <c r="B70" s="213"/>
    </row>
  </sheetData>
  <sheetProtection algorithmName="SHA-512" hashValue="FbrNGK5TKXdDeMeeIemsgCYVng2d0m7Jbmkuba3MrYmEF+lATicmMve5jlG6cMDO94toIN4w9LPK/1InQlLfDA==" saltValue="dajECaQ19PjJQYNNzhr77A==" spinCount="100000" sheet="1" formatCells="0" formatColumns="0" formatRows="0" insertColumns="0" insertRows="0"/>
  <pageMargins left="0.75" right="0.75" top="0.75" bottom="0.75" header="0.25" footer="0.25"/>
  <pageSetup scale="55" orientation="landscape" r:id="rId1"/>
  <headerFooter scaleWithDoc="0">
    <oddHeader>&amp;R&amp;8State of New Mexico</oddHeader>
    <oddFooter>&amp;L&amp;8Version 4.0&amp;R&amp;8Page &amp;P of &amp;N</oddFooter>
  </headerFooter>
  <rowBreaks count="1" manualBreakCount="1">
    <brk id="50" max="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0"/>
  <sheetViews>
    <sheetView showGridLines="0" zoomScale="75" zoomScaleNormal="75" workbookViewId="0"/>
  </sheetViews>
  <sheetFormatPr defaultColWidth="9.140625" defaultRowHeight="12.6"/>
  <cols>
    <col min="1" max="16384" width="9.140625" style="50"/>
  </cols>
  <sheetData>
    <row r="1" spans="1:8">
      <c r="A1" s="51"/>
      <c r="B1" s="51"/>
      <c r="C1" s="51"/>
      <c r="D1" s="51"/>
      <c r="E1" s="51"/>
      <c r="F1" s="51"/>
      <c r="G1" s="51"/>
      <c r="H1" s="51"/>
    </row>
    <row r="2" spans="1:8" ht="18">
      <c r="A2" s="35" t="s">
        <v>240</v>
      </c>
      <c r="B2" s="51"/>
      <c r="C2" s="51"/>
      <c r="D2" s="51"/>
      <c r="E2" s="51"/>
      <c r="F2" s="51"/>
      <c r="G2" s="51"/>
      <c r="H2" s="51"/>
    </row>
    <row r="3" spans="1:8" ht="18">
      <c r="A3" s="36" t="s">
        <v>45</v>
      </c>
      <c r="B3" s="51"/>
      <c r="C3" s="51"/>
      <c r="D3" s="51"/>
      <c r="E3" s="51"/>
      <c r="F3" s="51"/>
      <c r="G3" s="51"/>
      <c r="H3" s="51"/>
    </row>
    <row r="4" spans="1:8" ht="18">
      <c r="A4" s="35" t="s">
        <v>241</v>
      </c>
      <c r="B4" s="51"/>
      <c r="C4" s="51"/>
      <c r="D4" s="51"/>
      <c r="E4" s="51"/>
      <c r="F4" s="51"/>
      <c r="G4" s="51"/>
      <c r="H4" s="51"/>
    </row>
    <row r="5" spans="1:8" ht="18">
      <c r="A5" s="35"/>
      <c r="B5" s="51"/>
      <c r="C5" s="51"/>
      <c r="D5" s="51"/>
      <c r="E5" s="51"/>
      <c r="F5" s="51"/>
      <c r="G5" s="51"/>
      <c r="H5" s="51"/>
    </row>
    <row r="6" spans="1:8" ht="18">
      <c r="A6" s="52" t="str">
        <f>"MCO Name:  "&amp;'Information Input'!$F$17</f>
        <v xml:space="preserve">MCO Name:  </v>
      </c>
      <c r="B6" s="51"/>
      <c r="C6" s="51"/>
      <c r="D6" s="51"/>
      <c r="E6" s="51"/>
      <c r="F6" s="51"/>
      <c r="G6" s="51"/>
      <c r="H6" s="51"/>
    </row>
    <row r="7" spans="1:8" ht="18">
      <c r="A7" s="52" t="str">
        <f>"Report Submission Type:  "&amp;'Information Input'!$J$25</f>
        <v>Report Submission Type:  Quarterly</v>
      </c>
      <c r="B7" s="51"/>
      <c r="C7" s="51"/>
      <c r="D7" s="51"/>
      <c r="E7" s="51"/>
      <c r="F7" s="51"/>
      <c r="G7" s="51"/>
      <c r="H7" s="51"/>
    </row>
    <row r="8" spans="1:8" ht="18">
      <c r="A8" s="52" t="str">
        <f>"Calendar Year Reporting Cycle:  "&amp;'Information Input'!$J$21</f>
        <v>Calendar Year Reporting Cycle:  2019</v>
      </c>
      <c r="B8" s="51"/>
      <c r="C8" s="51"/>
      <c r="D8" s="51"/>
      <c r="E8" s="51"/>
      <c r="F8" s="51"/>
      <c r="G8" s="51"/>
      <c r="H8" s="51"/>
    </row>
    <row r="9" spans="1:8" ht="18">
      <c r="A9" s="36" t="str">
        <f>"Report Month Ending:  "&amp;TEXT('Information Input'!$H$33,"mm/dd/yyyy")</f>
        <v>Report Month Ending:  03/31/2019</v>
      </c>
      <c r="B9" s="51"/>
      <c r="C9" s="51"/>
      <c r="D9" s="51"/>
      <c r="E9" s="51"/>
      <c r="F9" s="51"/>
      <c r="G9" s="51"/>
      <c r="H9" s="51"/>
    </row>
    <row r="10" spans="1:8">
      <c r="A10" s="51"/>
      <c r="B10" s="51"/>
      <c r="C10" s="51"/>
      <c r="D10" s="51"/>
      <c r="E10" s="51"/>
      <c r="F10" s="51"/>
      <c r="G10" s="51"/>
      <c r="H10" s="51"/>
    </row>
  </sheetData>
  <sheetProtection algorithmName="SHA-512" hashValue="E8UvC+cA6FGm1/2KbgWpsHzMQtskeDk5BFj7Ui+kqYzaq9DAW3IJwrJZd17oskSS6xkHuf6RaW4WZ6i9qM0jMQ==" saltValue="B5dw5+uATVjsH37W1siJQQ==" spinCount="100000" sheet="1" formatCells="0" formatColumns="0" formatRows="0" insertColumns="0" insertRows="0"/>
  <pageMargins left="0.75" right="0.75" top="1" bottom="0.75" header="0.25" footer="0.25"/>
  <pageSetup scale="61" orientation="landscape" r:id="rId1"/>
  <headerFooter scaleWithDoc="0">
    <oddHeader>&amp;R&amp;8State of New Mexico</oddHeader>
    <oddFooter>&amp;L&amp;8Version 4.0&amp;R&amp;8Page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537666-98de-4485-8b47-b51cbc79dc86">
      <Terms xmlns="http://schemas.microsoft.com/office/infopath/2007/PartnerControls"/>
    </lcf76f155ced4ddcb4097134ff3c332f>
    <TaxCatchAll xmlns="00d6d613-bd9d-47fd-bf82-0261ee610bb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AE5FEF4C32AA4FAC29E785BDDCA1AB" ma:contentTypeVersion="12" ma:contentTypeDescription="Create a new document." ma:contentTypeScope="" ma:versionID="f76b2d41e1bde5ceb15f54f0595cc992">
  <xsd:schema xmlns:xsd="http://www.w3.org/2001/XMLSchema" xmlns:xs="http://www.w3.org/2001/XMLSchema" xmlns:p="http://schemas.microsoft.com/office/2006/metadata/properties" xmlns:ns2="1c537666-98de-4485-8b47-b51cbc79dc86" xmlns:ns3="a0feb453-af98-409e-be09-8a21d00ffeb9" xmlns:ns4="00d6d613-bd9d-47fd-bf82-0261ee610bb9" targetNamespace="http://schemas.microsoft.com/office/2006/metadata/properties" ma:root="true" ma:fieldsID="5ddf61d80cf5abee56570ff78f866a2c" ns2:_="" ns3:_="" ns4:_="">
    <xsd:import namespace="1c537666-98de-4485-8b47-b51cbc79dc86"/>
    <xsd:import namespace="a0feb453-af98-409e-be09-8a21d00ffeb9"/>
    <xsd:import namespace="00d6d613-bd9d-47fd-bf82-0261ee610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537666-98de-4485-8b47-b51cbc79dc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2f08d83-6ad9-4a19-ac92-930f74cde0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eb453-af98-409e-be09-8a21d00ffe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6d613-bd9d-47fd-bf82-0261ee610bb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f4c100e-e01d-4286-aa91-745afbd696c7}" ma:internalName="TaxCatchAll" ma:showField="CatchAllData" ma:web="a0feb453-af98-409e-be09-8a21d00ffe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39F9EF-91F9-4F6E-AE0A-7BE03D9528FF}"/>
</file>

<file path=customXml/itemProps2.xml><?xml version="1.0" encoding="utf-8"?>
<ds:datastoreItem xmlns:ds="http://schemas.openxmlformats.org/officeDocument/2006/customXml" ds:itemID="{F8722107-F846-4587-BF43-0BE2742BD167}"/>
</file>

<file path=customXml/itemProps3.xml><?xml version="1.0" encoding="utf-8"?>
<ds:datastoreItem xmlns:ds="http://schemas.openxmlformats.org/officeDocument/2006/customXml" ds:itemID="{21F6ACD0-C0CF-4B35-A8B1-BA0B8BF991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Slater-Huff, Kathy</cp:lastModifiedBy>
  <cp:revision/>
  <dcterms:created xsi:type="dcterms:W3CDTF">2016-09-07T15:45:15Z</dcterms:created>
  <dcterms:modified xsi:type="dcterms:W3CDTF">2022-09-21T13:49:22Z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2021-12-21T15:23:53Z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0bbcab51-5081-401b-a85a-62aac448e990</vt:lpwstr>
  </property>
  <property fmtid="{D5CDD505-2E9C-101B-9397-08002B2CF9AE}" pid="8" name="MSIP_Label_38f1469a-2c2a-4aee-b92b-090d4c5468ff_ContentBits">
    <vt:lpwstr>0</vt:lpwstr>
  </property>
  <property fmtid="{D5CDD505-2E9C-101B-9397-08002B2CF9AE}" pid="9" name="ContentTypeId">
    <vt:lpwstr>0x0101000DAE5FEF4C32AA4FAC29E785BDDCA1AB</vt:lpwstr>
  </property>
  <property fmtid="{D5CDD505-2E9C-101B-9397-08002B2CF9AE}" pid="10" name="MediaServiceImageTags">
    <vt:lpwstr/>
  </property>
</Properties>
</file>